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activeTab="2"/>
  </bookViews>
  <sheets>
    <sheet name="Sheet1" sheetId="1" r:id="rId1"/>
    <sheet name="Sheet2" sheetId="2" r:id="rId2"/>
    <sheet name="Sheet3" sheetId="3" r:id="rId3"/>
  </sheets>
  <externalReferences>
    <externalReference r:id="rId4"/>
    <externalReference r:id="rId5"/>
  </externalReferences>
  <definedNames>
    <definedName name="auditor">'[1]Data Dealer'!$Y$2:$Y$10</definedName>
    <definedName name="bulan">'[1]Data Dealer'!$U$2:$U$13</definedName>
    <definedName name="cek">'[1]Data Dealer'!$R$7:$R$8</definedName>
    <definedName name="d">'[1]Data Dealer'!$Z$3:$Z$184</definedName>
    <definedName name="hm">'[1]Data Dealer'!$R$2:$R$3</definedName>
    <definedName name="tgl">'[1]Data Dealer'!$S$3:$S$33</definedName>
    <definedName name="yn">'[1]Data Dealer'!$R$4:$R$5</definedName>
  </definedNames>
  <calcPr calcId="145621"/>
</workbook>
</file>

<file path=xl/calcChain.xml><?xml version="1.0" encoding="utf-8"?>
<calcChain xmlns="http://schemas.openxmlformats.org/spreadsheetml/2006/main">
  <c r="V119" i="3" l="1"/>
  <c r="U119" i="3"/>
  <c r="P119" i="3"/>
  <c r="V118" i="3"/>
  <c r="W118" i="3" s="1"/>
  <c r="U118" i="3"/>
  <c r="P118" i="3"/>
  <c r="P117" i="3"/>
  <c r="V116" i="3"/>
  <c r="U116" i="3"/>
  <c r="P116" i="3"/>
  <c r="P115" i="3"/>
  <c r="V114" i="3"/>
  <c r="U114" i="3"/>
  <c r="P114" i="3"/>
  <c r="H113" i="3"/>
  <c r="P113" i="3" s="1"/>
  <c r="R108" i="3" s="1"/>
  <c r="R107" i="3" s="1"/>
  <c r="R106" i="3" s="1"/>
  <c r="P109" i="3"/>
  <c r="S108" i="3"/>
  <c r="P108" i="3"/>
  <c r="S107" i="3"/>
  <c r="S106" i="3" s="1"/>
  <c r="Q107" i="3"/>
  <c r="Q106" i="3"/>
  <c r="V105" i="3"/>
  <c r="U105" i="3"/>
  <c r="P105" i="3"/>
  <c r="V104" i="3"/>
  <c r="U104" i="3"/>
  <c r="P104" i="3"/>
  <c r="V103" i="3"/>
  <c r="U103" i="3"/>
  <c r="P103" i="3"/>
  <c r="V102" i="3"/>
  <c r="U102" i="3"/>
  <c r="P102" i="3"/>
  <c r="V101" i="3"/>
  <c r="U101" i="3"/>
  <c r="S101" i="3"/>
  <c r="S100" i="3" s="1"/>
  <c r="P101" i="3"/>
  <c r="Q100" i="3"/>
  <c r="P99" i="3"/>
  <c r="P98" i="3"/>
  <c r="V97" i="3"/>
  <c r="U97" i="3"/>
  <c r="P97" i="3"/>
  <c r="P96" i="3"/>
  <c r="V95" i="3"/>
  <c r="U95" i="3"/>
  <c r="P95" i="3"/>
  <c r="V94" i="3"/>
  <c r="U94" i="3"/>
  <c r="P94" i="3"/>
  <c r="V93" i="3"/>
  <c r="U93" i="3"/>
  <c r="P93" i="3"/>
  <c r="V92" i="3"/>
  <c r="U92" i="3"/>
  <c r="P92" i="3"/>
  <c r="V91" i="3"/>
  <c r="U91" i="3"/>
  <c r="S91" i="3"/>
  <c r="S90" i="3" s="1"/>
  <c r="P91" i="3"/>
  <c r="Q90" i="3"/>
  <c r="Q89" i="3" s="1"/>
  <c r="P88" i="3"/>
  <c r="V87" i="3"/>
  <c r="U87" i="3"/>
  <c r="P87" i="3"/>
  <c r="V86" i="3"/>
  <c r="U86" i="3"/>
  <c r="P86" i="3"/>
  <c r="V85" i="3"/>
  <c r="U85" i="3"/>
  <c r="P85" i="3"/>
  <c r="P84" i="3"/>
  <c r="P83" i="3"/>
  <c r="V82" i="3"/>
  <c r="U82" i="3"/>
  <c r="S82" i="3"/>
  <c r="P82" i="3"/>
  <c r="V81" i="3"/>
  <c r="U81" i="3"/>
  <c r="P81" i="3"/>
  <c r="V80" i="3"/>
  <c r="U80" i="3"/>
  <c r="P80" i="3"/>
  <c r="V79" i="3"/>
  <c r="U79" i="3"/>
  <c r="P79" i="3"/>
  <c r="V78" i="3"/>
  <c r="U78" i="3"/>
  <c r="P78" i="3"/>
  <c r="V77" i="3"/>
  <c r="U77" i="3"/>
  <c r="P77" i="3"/>
  <c r="V76" i="3"/>
  <c r="U76" i="3"/>
  <c r="P76" i="3"/>
  <c r="V75" i="3"/>
  <c r="U75" i="3"/>
  <c r="P75" i="3"/>
  <c r="V74" i="3"/>
  <c r="U74" i="3"/>
  <c r="P74" i="3"/>
  <c r="V73" i="3"/>
  <c r="U73" i="3"/>
  <c r="P73" i="3"/>
  <c r="O72" i="3"/>
  <c r="O71" i="3"/>
  <c r="P70" i="3" s="1"/>
  <c r="S69" i="3"/>
  <c r="P69" i="3"/>
  <c r="P68" i="3"/>
  <c r="P67" i="3"/>
  <c r="V66" i="3"/>
  <c r="U66" i="3"/>
  <c r="S66" i="3"/>
  <c r="P66" i="3"/>
  <c r="R66" i="3" s="1"/>
  <c r="T66" i="3" s="1"/>
  <c r="P65" i="3"/>
  <c r="P64" i="3"/>
  <c r="P63" i="3"/>
  <c r="V62" i="3"/>
  <c r="U62" i="3"/>
  <c r="S62" i="3"/>
  <c r="P62" i="3"/>
  <c r="P61" i="3"/>
  <c r="R60" i="3" s="1"/>
  <c r="T60" i="3" s="1"/>
  <c r="V60" i="3"/>
  <c r="U60" i="3"/>
  <c r="S60" i="3"/>
  <c r="P60" i="3"/>
  <c r="P59" i="3"/>
  <c r="V58" i="3"/>
  <c r="U58" i="3"/>
  <c r="P58" i="3"/>
  <c r="V57" i="3"/>
  <c r="U57" i="3"/>
  <c r="P57" i="3"/>
  <c r="V56" i="3"/>
  <c r="W56" i="3" s="1"/>
  <c r="U56" i="3"/>
  <c r="P56" i="3"/>
  <c r="V55" i="3"/>
  <c r="U55" i="3"/>
  <c r="P55" i="3"/>
  <c r="P54" i="3"/>
  <c r="V53" i="3"/>
  <c r="U53" i="3"/>
  <c r="P53" i="3"/>
  <c r="V52" i="3"/>
  <c r="U52" i="3"/>
  <c r="P52" i="3"/>
  <c r="O51" i="3"/>
  <c r="V50" i="3"/>
  <c r="U50" i="3"/>
  <c r="O50" i="3"/>
  <c r="P49" i="3" s="1"/>
  <c r="S49" i="3"/>
  <c r="S48" i="3" s="1"/>
  <c r="S47" i="3" s="1"/>
  <c r="Q48" i="3"/>
  <c r="Q47" i="3" s="1"/>
  <c r="V46" i="3"/>
  <c r="U46" i="3"/>
  <c r="P46" i="3"/>
  <c r="V45" i="3"/>
  <c r="U45" i="3"/>
  <c r="P45" i="3"/>
  <c r="P44" i="3"/>
  <c r="P43" i="3"/>
  <c r="V42" i="3"/>
  <c r="U42" i="3"/>
  <c r="P42" i="3"/>
  <c r="V41" i="3"/>
  <c r="U41" i="3"/>
  <c r="P41" i="3"/>
  <c r="V40" i="3"/>
  <c r="U40" i="3"/>
  <c r="P40" i="3"/>
  <c r="V39" i="3"/>
  <c r="U39" i="3"/>
  <c r="P39" i="3"/>
  <c r="V38" i="3"/>
  <c r="U38" i="3"/>
  <c r="P38" i="3"/>
  <c r="V37" i="3"/>
  <c r="U37" i="3"/>
  <c r="P37" i="3"/>
  <c r="V36" i="3"/>
  <c r="U36" i="3"/>
  <c r="P36" i="3"/>
  <c r="V35" i="3"/>
  <c r="U35" i="3"/>
  <c r="P35" i="3"/>
  <c r="V34" i="3"/>
  <c r="U34" i="3"/>
  <c r="S34" i="3"/>
  <c r="P34" i="3"/>
  <c r="V33" i="3"/>
  <c r="U33" i="3"/>
  <c r="P33" i="3"/>
  <c r="V32" i="3"/>
  <c r="U32" i="3"/>
  <c r="P32" i="3"/>
  <c r="V31" i="3"/>
  <c r="U31" i="3"/>
  <c r="P31" i="3"/>
  <c r="V30" i="3"/>
  <c r="U30" i="3"/>
  <c r="P30" i="3"/>
  <c r="P29" i="3"/>
  <c r="V28" i="3"/>
  <c r="U28" i="3"/>
  <c r="P28" i="3"/>
  <c r="V27" i="3"/>
  <c r="U27" i="3"/>
  <c r="P27" i="3"/>
  <c r="V26" i="3"/>
  <c r="U26" i="3"/>
  <c r="P26" i="3"/>
  <c r="V25" i="3"/>
  <c r="U25" i="3"/>
  <c r="S25" i="3"/>
  <c r="P25" i="3"/>
  <c r="S24" i="3"/>
  <c r="P24" i="3"/>
  <c r="R24" i="3" s="1"/>
  <c r="V23" i="3"/>
  <c r="U23" i="3"/>
  <c r="S23" i="3"/>
  <c r="R23" i="3"/>
  <c r="T23" i="3" s="1"/>
  <c r="P23" i="3"/>
  <c r="Q22" i="3"/>
  <c r="S22" i="3" s="1"/>
  <c r="P21" i="3"/>
  <c r="P20" i="3"/>
  <c r="O19" i="3"/>
  <c r="O18" i="3"/>
  <c r="O17" i="3"/>
  <c r="O16" i="3"/>
  <c r="V14" i="3"/>
  <c r="U14" i="3"/>
  <c r="P14" i="3"/>
  <c r="V13" i="3"/>
  <c r="U11" i="3" s="1"/>
  <c r="U13" i="3"/>
  <c r="S13" i="3"/>
  <c r="P13" i="3"/>
  <c r="S12" i="3"/>
  <c r="Q12" i="3"/>
  <c r="Q11" i="3" s="1"/>
  <c r="T10" i="3"/>
  <c r="S10" i="3"/>
  <c r="R10" i="3"/>
  <c r="P10" i="3"/>
  <c r="V9" i="3"/>
  <c r="U7" i="3" s="1"/>
  <c r="U9" i="3"/>
  <c r="S9" i="3"/>
  <c r="S8" i="3" s="1"/>
  <c r="S7" i="3" s="1"/>
  <c r="P9" i="3"/>
  <c r="R9" i="3" s="1"/>
  <c r="Q8" i="3"/>
  <c r="Q7" i="3"/>
  <c r="D3" i="3"/>
  <c r="D2" i="3"/>
  <c r="D1" i="3"/>
  <c r="D4" i="3" s="1"/>
  <c r="AA182" i="1"/>
  <c r="AA155" i="1"/>
  <c r="AA154" i="1"/>
  <c r="AA25" i="1"/>
  <c r="AA15" i="1"/>
  <c r="AA11" i="1"/>
  <c r="C11" i="1"/>
  <c r="S31" i="1" s="1"/>
  <c r="Q5" i="3" l="1"/>
  <c r="V7" i="3"/>
  <c r="R62" i="3"/>
  <c r="T62" i="3" s="1"/>
  <c r="R82" i="3"/>
  <c r="T82" i="3" s="1"/>
  <c r="P90" i="3"/>
  <c r="R101" i="3"/>
  <c r="R100" i="3" s="1"/>
  <c r="T100" i="3" s="1"/>
  <c r="T106" i="3"/>
  <c r="T24" i="3"/>
  <c r="R34" i="3"/>
  <c r="T34" i="3" s="1"/>
  <c r="S89" i="3"/>
  <c r="S11" i="3"/>
  <c r="P107" i="3"/>
  <c r="P106" i="3" s="1"/>
  <c r="V89" i="3"/>
  <c r="U89" i="3"/>
  <c r="S5" i="3"/>
  <c r="T9" i="3"/>
  <c r="R8" i="3"/>
  <c r="P15" i="3"/>
  <c r="P12" i="3" s="1"/>
  <c r="T101" i="3"/>
  <c r="R25" i="3"/>
  <c r="T25" i="3" s="1"/>
  <c r="R69" i="3"/>
  <c r="T69" i="3" s="1"/>
  <c r="T108" i="3"/>
  <c r="P22" i="3"/>
  <c r="R22" i="3" s="1"/>
  <c r="T22" i="3" s="1"/>
  <c r="P48" i="3"/>
  <c r="P47" i="3" s="1"/>
  <c r="V47" i="3"/>
  <c r="U47" i="3"/>
  <c r="P100" i="3"/>
  <c r="P89" i="3" s="1"/>
  <c r="T107" i="3"/>
  <c r="V106" i="3"/>
  <c r="P8" i="3"/>
  <c r="P7" i="3" s="1"/>
  <c r="V11" i="3"/>
  <c r="R13" i="3"/>
  <c r="R49" i="3"/>
  <c r="R91" i="3"/>
  <c r="U106" i="3"/>
  <c r="S2" i="1"/>
  <c r="S6" i="1"/>
  <c r="S10" i="1"/>
  <c r="S12" i="1"/>
  <c r="S19" i="1"/>
  <c r="S23" i="1"/>
  <c r="S26" i="1"/>
  <c r="S30" i="1"/>
  <c r="S3" i="1"/>
  <c r="S7" i="1"/>
  <c r="S4" i="1"/>
  <c r="S8" i="1"/>
  <c r="S11" i="1"/>
  <c r="S14" i="1"/>
  <c r="S17" i="1"/>
  <c r="S21" i="1"/>
  <c r="S25" i="1"/>
  <c r="S28" i="1"/>
  <c r="S32" i="1"/>
  <c r="S5" i="1"/>
  <c r="S9" i="1"/>
  <c r="S15" i="1"/>
  <c r="S18" i="1"/>
  <c r="S22" i="1"/>
  <c r="S29" i="1"/>
  <c r="S33" i="1"/>
  <c r="S13" i="1"/>
  <c r="S16" i="1"/>
  <c r="S20" i="1"/>
  <c r="S24" i="1"/>
  <c r="S27" i="1"/>
  <c r="P11" i="3" l="1"/>
  <c r="T91" i="3"/>
  <c r="R90" i="3"/>
  <c r="P5" i="3"/>
  <c r="U5" i="3"/>
  <c r="T49" i="3"/>
  <c r="R48" i="3"/>
  <c r="T13" i="3"/>
  <c r="R12" i="3"/>
  <c r="R7" i="3"/>
  <c r="T8" i="3"/>
  <c r="V5" i="3"/>
  <c r="V8" i="3"/>
  <c r="T12" i="3" l="1"/>
  <c r="R11" i="3"/>
  <c r="T11" i="3" s="1"/>
  <c r="W81" i="3"/>
  <c r="W80" i="3"/>
  <c r="W79" i="3"/>
  <c r="W78" i="3"/>
  <c r="W77" i="3"/>
  <c r="W76" i="3"/>
  <c r="W75" i="3"/>
  <c r="W74" i="3"/>
  <c r="W73" i="3"/>
  <c r="W53" i="3"/>
  <c r="W52" i="3"/>
  <c r="W42" i="3"/>
  <c r="W41" i="3"/>
  <c r="W40" i="3"/>
  <c r="W39" i="3"/>
  <c r="W38" i="3"/>
  <c r="W37" i="3"/>
  <c r="W36" i="3"/>
  <c r="W35" i="3"/>
  <c r="W34" i="3"/>
  <c r="W28" i="3"/>
  <c r="W27" i="3"/>
  <c r="W26" i="3"/>
  <c r="W25" i="3"/>
  <c r="W46" i="3"/>
  <c r="W45" i="3"/>
  <c r="W9" i="3"/>
  <c r="W14" i="3"/>
  <c r="W116" i="3"/>
  <c r="W95" i="3"/>
  <c r="W94" i="3"/>
  <c r="W93" i="3"/>
  <c r="W92" i="3"/>
  <c r="W91" i="3"/>
  <c r="W13" i="3"/>
  <c r="W57" i="3"/>
  <c r="W60" i="3"/>
  <c r="W32" i="3"/>
  <c r="W58" i="3"/>
  <c r="W114" i="3"/>
  <c r="W104" i="3"/>
  <c r="W87" i="3"/>
  <c r="W82" i="3"/>
  <c r="W50" i="3"/>
  <c r="W62" i="3"/>
  <c r="W101" i="3"/>
  <c r="W119" i="3"/>
  <c r="W97" i="3"/>
  <c r="W30" i="3"/>
  <c r="W86" i="3"/>
  <c r="W23" i="3"/>
  <c r="W66" i="3"/>
  <c r="W105" i="3"/>
  <c r="W31" i="3"/>
  <c r="W103" i="3"/>
  <c r="W55" i="3"/>
  <c r="W102" i="3"/>
  <c r="W33" i="3"/>
  <c r="W85" i="3"/>
  <c r="T48" i="3"/>
  <c r="R47" i="3"/>
  <c r="T47" i="3" s="1"/>
  <c r="T90" i="3"/>
  <c r="R89" i="3"/>
  <c r="T89" i="3" s="1"/>
  <c r="T7" i="3"/>
  <c r="W89" i="3" l="1"/>
  <c r="R5" i="3"/>
  <c r="W47" i="3"/>
  <c r="W106" i="3"/>
  <c r="W11" i="3"/>
  <c r="W8" i="3"/>
  <c r="W7" i="3"/>
  <c r="W5" i="3" l="1"/>
</calcChain>
</file>

<file path=xl/sharedStrings.xml><?xml version="1.0" encoding="utf-8"?>
<sst xmlns="http://schemas.openxmlformats.org/spreadsheetml/2006/main" count="1480" uniqueCount="585">
  <si>
    <t>Audit Standarization and 5S - 2025 - 2nd semester</t>
  </si>
  <si>
    <t>Hijau</t>
  </si>
  <si>
    <t>January</t>
  </si>
  <si>
    <t>Ade Pramuda Dewandaru</t>
  </si>
  <si>
    <t>NAMA YANG DIGUNAKAN</t>
  </si>
  <si>
    <t>Code SIS</t>
  </si>
  <si>
    <t>Code WEB</t>
  </si>
  <si>
    <t>Group Web</t>
  </si>
  <si>
    <t>Area</t>
  </si>
  <si>
    <t>Merah</t>
  </si>
  <si>
    <t>February</t>
  </si>
  <si>
    <t>Antonius Surono</t>
  </si>
  <si>
    <t>ABADI MEGAH MOTOR</t>
  </si>
  <si>
    <t>UNITED MOTORS CENTRE - AHMAD YANI GROUP</t>
  </si>
  <si>
    <t>JAWA TIMUR</t>
  </si>
  <si>
    <t>Ya</t>
  </si>
  <si>
    <t>March</t>
  </si>
  <si>
    <t>Imam P</t>
  </si>
  <si>
    <t>GEDONG JEMBAR - WAHIDIN</t>
  </si>
  <si>
    <t>GEDONG JEMBAR - WAHIDIN GROUP</t>
  </si>
  <si>
    <t>JAWA TENGAH</t>
  </si>
  <si>
    <t>Nama Dealer</t>
  </si>
  <si>
    <t>:</t>
  </si>
  <si>
    <t>CAKRA PUTRA PARAHYANGAN</t>
  </si>
  <si>
    <t>Tidak</t>
  </si>
  <si>
    <t>April</t>
  </si>
  <si>
    <t>Kazunori Tembata</t>
  </si>
  <si>
    <t>ARISTA SUKSES ABADI</t>
  </si>
  <si>
    <t>ARISTA SUKSES ABADI GROUP</t>
  </si>
  <si>
    <t>SUMATERA</t>
  </si>
  <si>
    <t>May</t>
  </si>
  <si>
    <t>Mohammad Taopik Hidayat</t>
  </si>
  <si>
    <t>ARISTA SUKSES ABADI - SM. RAJA</t>
  </si>
  <si>
    <t>ARISTA SUKSES ABADI - MEDAN GROUP</t>
  </si>
  <si>
    <t>Auditor</t>
  </si>
  <si>
    <t>þ</t>
  </si>
  <si>
    <t>June</t>
  </si>
  <si>
    <t>Puspa Wulandari</t>
  </si>
  <si>
    <t>ARISTA SUKSES ABADI - SURBAKTI</t>
  </si>
  <si>
    <t>July</t>
  </si>
  <si>
    <t>Saiful Gaffar</t>
  </si>
  <si>
    <t>ARMADA BANDA JAYA</t>
  </si>
  <si>
    <t>ARMADA BANDA JAYA GROUP</t>
  </si>
  <si>
    <t>Tahun</t>
  </si>
  <si>
    <t>August</t>
  </si>
  <si>
    <t>Saptop</t>
  </si>
  <si>
    <t>ARMADA BANDA JAYA - BIREUEN</t>
  </si>
  <si>
    <t>September</t>
  </si>
  <si>
    <t>Yulinda</t>
  </si>
  <si>
    <t>ARMADA PERKASA MOBILINDO - BINTARO</t>
  </si>
  <si>
    <t>ARMADA PERKASA MOBILINDO GROUP</t>
  </si>
  <si>
    <t>JABODETABEK</t>
  </si>
  <si>
    <t>Bulan</t>
  </si>
  <si>
    <t>October</t>
  </si>
  <si>
    <t>ARMADA PERKASA MOBILINDO - JATINEGARA</t>
  </si>
  <si>
    <t>November</t>
  </si>
  <si>
    <t>CAKRA MOBILINDO</t>
  </si>
  <si>
    <t>CAKRA MOBILINDO GROUP</t>
  </si>
  <si>
    <t>NTB</t>
  </si>
  <si>
    <t>Tanggal</t>
  </si>
  <si>
    <t>December</t>
  </si>
  <si>
    <t>NUSANTARA JAYA SENTOSA I - SOETTA GROUP</t>
  </si>
  <si>
    <t>JAWA BARAT</t>
  </si>
  <si>
    <t>CINTA DAMAI PUTRA BAHAGIA - INDRAMAYU</t>
  </si>
  <si>
    <t>CINTA DAMAI PUTRA BAHAGIA - KALIJAGA GROUP</t>
  </si>
  <si>
    <t>Code</t>
  </si>
  <si>
    <t>CINTA DAMAI PUTRA BAHAGIA - JATIBARANG</t>
  </si>
  <si>
    <t>Group</t>
  </si>
  <si>
    <t>CINTA DAMAI PUTRA BAHAGIA - KADIPATEN</t>
  </si>
  <si>
    <t>CINTA DAMAI PUTRA BAHAGIA - KALIJAGA</t>
  </si>
  <si>
    <t>CINTA DAMAI PUTRA BAHAGIA - KEDAWUNG (BY PASS)</t>
  </si>
  <si>
    <t>CITRA ASRI BUANA - CIPUTAT</t>
  </si>
  <si>
    <t>CITRA ASRI BUANA - CIPUTAT GROUP</t>
  </si>
  <si>
    <t>CITRA ASRI BUANA - KARAWANG</t>
  </si>
  <si>
    <t>CITRA ASRI BUANA - NANGGEWER</t>
  </si>
  <si>
    <t>CITRA ASRI BUANA - TAJUR</t>
  </si>
  <si>
    <t>DAYA KHARISMA UTAMA</t>
  </si>
  <si>
    <t>DAYA KHARISMA UTAMA GROUP</t>
  </si>
  <si>
    <t>KALIMANTAN</t>
  </si>
  <si>
    <t>DUTA CEMERLANG MOTOR</t>
  </si>
  <si>
    <t>SEJAHTERA SUNINDO TRADA GROUP</t>
  </si>
  <si>
    <t>DUTA CENDANA ADIMANDIRI - BEKASI</t>
  </si>
  <si>
    <t>DUTA CENDANA ADIMANDIRI - BOGOR GROUP</t>
  </si>
  <si>
    <t>DUTA CENDANA ADIMANDIRI - BOGOR</t>
  </si>
  <si>
    <t>DUTA CENDANA ADIMANDIRI - CIANJUR</t>
  </si>
  <si>
    <t>DUTA CENDANA ADIMANDIRI - CINERE</t>
  </si>
  <si>
    <t>DUTA CENDANA ADIMANDIRI - JATIASIH</t>
  </si>
  <si>
    <t>DWI PERKASA MOBILTAMA - CIBUBUR</t>
  </si>
  <si>
    <t>DWI PERKASA MOBILTAMA - CIBUBUR GROUP</t>
  </si>
  <si>
    <t>DWI PERKASA MOBILTAMA - NAROGONG</t>
  </si>
  <si>
    <t>DWI PERKASA MOBILTAMA - PAJAJARAN</t>
  </si>
  <si>
    <t>DWI PERKASA MOBILTAMA - PAMULANG</t>
  </si>
  <si>
    <t>DWI PERKASA MOBILTAMA - SERANG</t>
  </si>
  <si>
    <t>DWI PERKASA MOBILTAMA - SOLIS BARU</t>
  </si>
  <si>
    <t>ELANG PERKASA MOTOR</t>
  </si>
  <si>
    <t>ELANG PERKASA MOTOR GROUP</t>
  </si>
  <si>
    <t>ELANG PERKASA MOTOR - PAYAKUMBUH</t>
  </si>
  <si>
    <t>GARUDA PERKASA</t>
  </si>
  <si>
    <t>GEDONG JEMBAR - BATANG</t>
  </si>
  <si>
    <t>GEDONG JEMBAR - PEKALONGAN</t>
  </si>
  <si>
    <t>GEDONG JEMBAR - PEMALANG</t>
  </si>
  <si>
    <t>GEDONG JEMBAR - TEGAL</t>
  </si>
  <si>
    <t>HANDIJAYA BUANA TRADA</t>
  </si>
  <si>
    <t>HANDIJAYA BUANA TRADA GROUP</t>
  </si>
  <si>
    <t>IB MOBIL</t>
  </si>
  <si>
    <t>INDOMOBIL MULTI TRADA - BINTARO</t>
  </si>
  <si>
    <t>INDOMOBIL MULTI TRADA - BINTARO GROUP</t>
  </si>
  <si>
    <t>INDOMOBIL MULTI TRADA - DAAN MOGOT</t>
  </si>
  <si>
    <t>INDOMOBIL MULTI TRADA - KARAWACI</t>
  </si>
  <si>
    <t>INDOMOBIL MULTI TRADA - PONDOK INDAH</t>
  </si>
  <si>
    <t>INDOMOBIL MULTI TRADA - SEDAYU KELAPA GADING</t>
  </si>
  <si>
    <t>JAGORAWI MOTOR</t>
  </si>
  <si>
    <t>JAGORAWI MOTOR GROUP</t>
  </si>
  <si>
    <t>JAGORAWI MOTOR - BELITUNG</t>
  </si>
  <si>
    <t>JAYA INDAH MOTOR - JAMBI</t>
  </si>
  <si>
    <t>JAYA INDAH MOTOR - JAMBI GROUP</t>
  </si>
  <si>
    <t>JAYA INDAH MOTOR - MUARA BUNGO</t>
  </si>
  <si>
    <t>KANGAROO MOTOR MANDIRI</t>
  </si>
  <si>
    <t>KANGAROO MOTOR MANDIRI GROUP</t>
  </si>
  <si>
    <t>KEBAYORAN JAYA INDAH UTAMA</t>
  </si>
  <si>
    <t>KEBAYORAN JAYA INDAH UTAMA GROUP</t>
  </si>
  <si>
    <t>KEBAYORAN JAYA INDAH UTAMA - LEMAH ABANG</t>
  </si>
  <si>
    <t>LIMA MOTOR</t>
  </si>
  <si>
    <t>MEGAHPUTRA KENDARI</t>
  </si>
  <si>
    <t>MEGAHPUTRA KENDARI GROUP</t>
  </si>
  <si>
    <t>SULAWESI</t>
  </si>
  <si>
    <t>MEGAHPUTRA KENDARI - KOLAKA</t>
  </si>
  <si>
    <t>MEGAHPUTRA SEJAHTERA - BONE</t>
  </si>
  <si>
    <t>MEGAHPUTRA SEJAHTERA - MAKASSAR GROUP</t>
  </si>
  <si>
    <t>MEGAHPUTRA SEJAHTERA - BULUKUMBA</t>
  </si>
  <si>
    <t>MEGAHPUTRA SEJAHTERA - GOWA</t>
  </si>
  <si>
    <t>MEGAHPUTRA SEJAHTERA - MAKASSAR</t>
  </si>
  <si>
    <t>MEGAHPUTRA SEJAHTERA - MAMUJU</t>
  </si>
  <si>
    <t>MEGAHPUTRA SEJAHTERA - MAROS</t>
  </si>
  <si>
    <t>MEGAHPUTRA SEJAHTERA - PALOPO</t>
  </si>
  <si>
    <t>MEGAHPUTRA SEJAHTERA - PAREPARE</t>
  </si>
  <si>
    <t>MEGAHPUTRA SEJAHTERA - PETTARANI</t>
  </si>
  <si>
    <t>MITRA MEGAH PROFITAMAS - BANJARBARU</t>
  </si>
  <si>
    <t>-</t>
  </si>
  <si>
    <t>MITRA MEGAH PROFITAMAS GROUP</t>
  </si>
  <si>
    <t>MITRA MEGAH PROFITAMAS - II</t>
  </si>
  <si>
    <t>MITRA PUTRA PROFITAMAS</t>
  </si>
  <si>
    <t>MITRA PUTRA PROFITAMAS GROUP</t>
  </si>
  <si>
    <t>MITRA PUTRA PROFITAMAS - SAMPIT</t>
  </si>
  <si>
    <t>NENGGAPRATAMA INTERNUSA</t>
  </si>
  <si>
    <t>NENGGAPRATAMA INTERNUSA GROUP</t>
  </si>
  <si>
    <t>NUSA SARANA CITRA BAKTI - BATU RAJA</t>
  </si>
  <si>
    <t>NUSA SARANA CITRA BAKTI - PALEMBANG GROUP</t>
  </si>
  <si>
    <t>NUSA SARANA CITRA BAKTI - BURLIAN</t>
  </si>
  <si>
    <t>NUSA SARANA CITRA BAKTI - LAHAT</t>
  </si>
  <si>
    <t>NUSA SARANA CITRA BAKTI - LUBUK LINGGAU</t>
  </si>
  <si>
    <t>NUSA SARANA CITRA BAKTI - PALEMBANG</t>
  </si>
  <si>
    <t>NUSA SARANA CITRA BAKTI - PRABUMULIH</t>
  </si>
  <si>
    <t>NUSANTARA JAYA SENTOSA I - SOETTA</t>
  </si>
  <si>
    <t>NUSANTARA JAYA SENTOSA II - BUBAT</t>
  </si>
  <si>
    <t>NUSANTARA JAYA SENTOSA III - A. YANI</t>
  </si>
  <si>
    <t>NUSANTARA JAYA SENTOSA IV - SETIABUDHI</t>
  </si>
  <si>
    <t>NUSANTARA JAYA SENTOSA V - CIBEUREUM</t>
  </si>
  <si>
    <t>NUSANTARA JAYA SENTOSA VII - GEDEBAGE</t>
  </si>
  <si>
    <t>NUSANTARA JAYA SENTOSA VI - RANCAEKEK</t>
  </si>
  <si>
    <t>PATRAKO MOTOR ABADI</t>
  </si>
  <si>
    <t>PATRAKO MOTOR ABADI GROUP</t>
  </si>
  <si>
    <t>PATRAKO MOTOR ABADI - LUWUK</t>
  </si>
  <si>
    <t>PERSADA LAMPUNG RAYA</t>
  </si>
  <si>
    <t>PERSADA LAMPUNG RAYA GROUP</t>
  </si>
  <si>
    <t>PERSADA LAMPUNG RAYA - BANDAR JAYA</t>
  </si>
  <si>
    <t>PERSADA LAMPUNG RAYA - NATAR</t>
  </si>
  <si>
    <t>PUSAKA MOTOR UTAMA - BULAK KAPAL</t>
  </si>
  <si>
    <t>PUSAKA MOTOR UTAMA - SUKABUMI GROUP</t>
  </si>
  <si>
    <t>PUSAKA MOTOR UTAMA - SERANG</t>
  </si>
  <si>
    <t>PUSAKA MOTOR UTAMA - SUKABUMI</t>
  </si>
  <si>
    <t>REMAJA ADIDAYA MOTOR - JEPARA</t>
  </si>
  <si>
    <t>REMAJA ADIDAYA MOTOR - KUDUS</t>
  </si>
  <si>
    <t>REMAJA ADIDAYA MOTOR - PATI</t>
  </si>
  <si>
    <t>RESTU MAHKOTA KARYA - CIBADAK</t>
  </si>
  <si>
    <t>RESTU MAHKOTA KARYA - JAKARTA BARAT GROUP</t>
  </si>
  <si>
    <t>RESTU MAHKOTA KARYA - CIKAMPEK</t>
  </si>
  <si>
    <t>RESTU MAHKOTA KARYA - CILEDUG</t>
  </si>
  <si>
    <t>RESTU MAHKOTA KARYA - CILEGON</t>
  </si>
  <si>
    <t>RESTU MAHKOTA KARYA - CISALAK</t>
  </si>
  <si>
    <t>RESTU MAHKOTA KARYA - JAKARTA BARAT</t>
  </si>
  <si>
    <t>RESTU MAHKOTA KARYA - KARAWANG</t>
  </si>
  <si>
    <t>RESTU MAHKOTA KARYA - PURWAKARTA</t>
  </si>
  <si>
    <t>RODAMAS MAKMUR MOTOR</t>
  </si>
  <si>
    <t>RODAMAS MAKMUR MOTOR GROUP</t>
  </si>
  <si>
    <t>SAMEKARINDO INDAH - BALIKPAPAN</t>
  </si>
  <si>
    <t>SAMEKARINDO INDAH - BALIKPAPAN GROUP</t>
  </si>
  <si>
    <t>SAMEKARINDO INDAH - SAMARINDA</t>
  </si>
  <si>
    <t>SAMEKARINDO INDAH - SANGATTA</t>
  </si>
  <si>
    <t>SEJAHTERA ABADI TRADA</t>
  </si>
  <si>
    <t>SEJAHTERA ABADI TRADA GROUP</t>
  </si>
  <si>
    <t>IBT</t>
  </si>
  <si>
    <t>BUANA ALEXANDER TRADA</t>
  </si>
  <si>
    <t>BUANA ALEXANDER TRADA GROUP</t>
  </si>
  <si>
    <t>BUANA INDOMOBIL TRADA - BSD</t>
  </si>
  <si>
    <t>BUANA INDOMOBIL TRADA - JAKARTA GROUP</t>
  </si>
  <si>
    <t>BUANA INDOMOBIL TRADA - DEWI SARTIKA</t>
  </si>
  <si>
    <t>BUANA INDOMOBIL TRADA - DURI</t>
  </si>
  <si>
    <t>BUANA INDOMOBIL TRADA - SM. AMIN GROUP</t>
  </si>
  <si>
    <t>BUANA INDOMOBIL TRADA - GADING SERPONG</t>
  </si>
  <si>
    <t>BUANA INDOMOBIL TRADA - GRAND WISATA</t>
  </si>
  <si>
    <t>BUANA INDOMOBIL TRADA - HARAPAN INDAH</t>
  </si>
  <si>
    <t>BUANA INDOMOBIL TRADA - KENJERAN</t>
  </si>
  <si>
    <t>BUANA INDOMOBIL TRADA - SURABAYA GROUP</t>
  </si>
  <si>
    <t>BUANA INDOMOBIL TRADA - LIPPO CIKARANG</t>
  </si>
  <si>
    <t>BUANA INDOMOBIL TRADA - MALANG</t>
  </si>
  <si>
    <t>BUANA INDOMOBIL TRADA - PANTAI INDAH KAPUK</t>
  </si>
  <si>
    <t>BUANA INDOMOBIL TRADA - PULO GADUNG</t>
  </si>
  <si>
    <t>BUANA INDOMOBIL TRADA - PURI INDAH</t>
  </si>
  <si>
    <t>BUANA INDOMOBIL TRADA - SM. AMIN</t>
  </si>
  <si>
    <t>BUANA INDOMOBIL TRADA - SUNTER</t>
  </si>
  <si>
    <t>BUANA INDOMOBIL TRADA - SURABAYA</t>
  </si>
  <si>
    <t>UNITED INDOBALI - BENOA</t>
  </si>
  <si>
    <t>UNITED INDOBALI - DENPASAR GROUP</t>
  </si>
  <si>
    <t>BALI</t>
  </si>
  <si>
    <t>UNITED INDOBALI - DENPASAR</t>
  </si>
  <si>
    <t>UNITED INDOBALI - GIANYAR</t>
  </si>
  <si>
    <t>UNITED INDOBALI - SANUR</t>
  </si>
  <si>
    <t>UNITED INDOBALI - SINGARAJA</t>
  </si>
  <si>
    <t>UNITED INDOBALI - TABANAN</t>
  </si>
  <si>
    <t>UNITED INDOBALI - TEUKU UMAR</t>
  </si>
  <si>
    <t>SUMBERBARU SENTRAL MOBIL</t>
  </si>
  <si>
    <t>SEJAHTERA SUMBER BARU TRADA GROUP</t>
  </si>
  <si>
    <t>SUNMOTOR INDOSENTRA TRADA - PEMUDA</t>
  </si>
  <si>
    <t>SUNMOTOR INDOSENTRA TRADA - BSB CITY</t>
  </si>
  <si>
    <t>SUNMOTOR INDOSENTRA TRADA - SALATIGA</t>
  </si>
  <si>
    <t>SUNMOTOR INDOSENTRA TRADA - UNGARAN</t>
  </si>
  <si>
    <t>SINAR GALESONG PRIMA - BITUNG</t>
  </si>
  <si>
    <t>SINAR GALESONG PRIMA - MANADO GROUP</t>
  </si>
  <si>
    <t>SINAR GALESONG PRIMA - KOTAMOBAGU</t>
  </si>
  <si>
    <t>SINAR GALESONG PRIMA - MANADO</t>
  </si>
  <si>
    <t>SOLO INDONESIA UTAMA - KARANGANYAR</t>
  </si>
  <si>
    <t>SOLO INDONESIA UTAMA - SOLO GROUP</t>
  </si>
  <si>
    <t>SOLO INDONESIA UTAMA - KLATEN</t>
  </si>
  <si>
    <t>SOLO INDONESIA UTAMA - SOLO</t>
  </si>
  <si>
    <t>SOLO INDONESIA UTAMA - SOLO BARU</t>
  </si>
  <si>
    <t>SUMBER BARU ANEKA MOBIL - FATMAWATI</t>
  </si>
  <si>
    <t>SUMBER BARU ANEKA MOBIL - FATMAWATI GROUP</t>
  </si>
  <si>
    <t>SUMBER BARU ANEKA MOBIL - PONDOK GEDE</t>
  </si>
  <si>
    <t>SUMBER BARU ANEKA MOTOR - CILACAP</t>
  </si>
  <si>
    <t>SUMBER BARU ANEKA MOTOR - YOGYAKARTA GROUP</t>
  </si>
  <si>
    <t>SUMBER BARU ANEKA MOTOR - PURWOKERTO</t>
  </si>
  <si>
    <t>SUMBER BARU ANEKA MOTOR - YOGYAKARTA</t>
  </si>
  <si>
    <t>SUMBER BARU SENTRAL MOTOR</t>
  </si>
  <si>
    <t>SUMBER BARU TRADA MOTOR</t>
  </si>
  <si>
    <t>SUMBER BARU TRADA MOTOR - BANTUL</t>
  </si>
  <si>
    <t>SUN MOTOR - CILEDUG</t>
  </si>
  <si>
    <t>SUN MOTOR - MATRAMAN GROUP</t>
  </si>
  <si>
    <t>SUN MOTOR - MATRAMAN</t>
  </si>
  <si>
    <t>SURYA BATARA MAHKOTA</t>
  </si>
  <si>
    <t>SURYA BATARA MAHKOTA GROUP</t>
  </si>
  <si>
    <t>NTT</t>
  </si>
  <si>
    <t>SURYA BATARA MAHKOTA - ENDE</t>
  </si>
  <si>
    <t>SURYA MEGAH KENCANA</t>
  </si>
  <si>
    <t>SURYA MEGAH KENCANA GROUP</t>
  </si>
  <si>
    <t>SUZUKI PERMAI GATSU</t>
  </si>
  <si>
    <t>TOP MOTOR</t>
  </si>
  <si>
    <t xml:space="preserve">	6092401016</t>
  </si>
  <si>
    <t>TOP MOTOR - NUSA II</t>
  </si>
  <si>
    <t>PT TRANS SUMATRA ANDALAN 1 - ADAM MALIK</t>
  </si>
  <si>
    <t>TRANS SUMATRA ANDALAN GROUP</t>
  </si>
  <si>
    <t>PT TRANS SUMATRA ANDALAN 2 - GATOT SUBROTO</t>
  </si>
  <si>
    <t>PT TRANS SUMATRA ANDALAN 3 - SISINGAMANGARAJA</t>
  </si>
  <si>
    <t>TRI DHARMA ADIGRAHA</t>
  </si>
  <si>
    <t>TRI DHARMA ADIGRAHA GROUP</t>
  </si>
  <si>
    <t>TRIMITRA SEJAHTERA MOBILINDO</t>
  </si>
  <si>
    <t>TRIMITRA SEJAHTERA MOBILINDO GROUP</t>
  </si>
  <si>
    <t>TRIMITRA SEJAHTERA MOBILINDO - BEKASI</t>
  </si>
  <si>
    <t>TRISAKTI MEGAH INDAH</t>
  </si>
  <si>
    <t>TRISAKTI MEGAH INDAH GROUP</t>
  </si>
  <si>
    <t>UNITED MOTORS CENTRE - AHMAD YANI</t>
  </si>
  <si>
    <t>UNITED MOTORS CENTRE - BASRA</t>
  </si>
  <si>
    <t>UNITED MOTORS CENTRE - BLITAR</t>
  </si>
  <si>
    <t>UNITED MOTORS CENTRE - BOJONEGORO</t>
  </si>
  <si>
    <t>UNITED MOTORS CENTRE - GRESIK</t>
  </si>
  <si>
    <t>UNITED MOTORS CENTRE - HR. MUHAMMAD</t>
  </si>
  <si>
    <t>UNITED MOTORS CENTRE - JEMBER</t>
  </si>
  <si>
    <t>UNITED MOTORS CENTRE - KEDIRI</t>
  </si>
  <si>
    <t>UNITED MOTORS CENTRE - MADIUN</t>
  </si>
  <si>
    <t>UNITED MOTORS CENTRE - MALANG</t>
  </si>
  <si>
    <t>UNITED MOTORS CENTRE - MAYJEND SUNGKONO</t>
  </si>
  <si>
    <t>UNITED MOTORS CENTRE - MOJOKERTO</t>
  </si>
  <si>
    <t>UNITED MOTORS CENTRE - SIDOARJO</t>
  </si>
  <si>
    <t>UNITED MOTORS CENTRE - TUBAN</t>
  </si>
  <si>
    <t>UNITED MOTORS CENTRE - TULUNGAGUNG</t>
  </si>
  <si>
    <t>UNITED MOTORS CENTRE - WARU</t>
  </si>
  <si>
    <t>Workshop Standard Facility and Quality Review - 2025</t>
  </si>
  <si>
    <t>PT. Suzuki Indomobil Sales</t>
  </si>
  <si>
    <t>Tanggal pengisian :</t>
  </si>
  <si>
    <t>Dealer Name :</t>
  </si>
  <si>
    <t>02-Jan-2026</t>
  </si>
  <si>
    <t>City / Region :</t>
  </si>
  <si>
    <t>Reviewer Name :</t>
  </si>
  <si>
    <t>Semester / Year :</t>
  </si>
  <si>
    <t>SMT2</t>
  </si>
  <si>
    <t>No.</t>
  </si>
  <si>
    <t>Standard Parameters</t>
  </si>
  <si>
    <t>Detail Parameters</t>
  </si>
  <si>
    <t>Target items</t>
  </si>
  <si>
    <t>Actual Items</t>
  </si>
  <si>
    <t>Implementation Rate (%)</t>
  </si>
  <si>
    <t>A. Physical Standards</t>
  </si>
  <si>
    <t>Dealer's Fascade</t>
  </si>
  <si>
    <t>Workshop shop sign</t>
  </si>
  <si>
    <t>B. Customer Area Standards</t>
  </si>
  <si>
    <t>Parking lot service</t>
  </si>
  <si>
    <t>C. Workshop Standards</t>
  </si>
  <si>
    <t>D. Supporting Materials</t>
  </si>
  <si>
    <t>E. Tools and Equipments</t>
  </si>
  <si>
    <t>Reception Area</t>
  </si>
  <si>
    <t>Reception &amp; delivery stalls</t>
  </si>
  <si>
    <t>Registration Area</t>
  </si>
  <si>
    <t>Service registration entrance</t>
  </si>
  <si>
    <t>Operational hours information</t>
  </si>
  <si>
    <t>Service registration facility</t>
  </si>
  <si>
    <t>Waiting lounge facility</t>
  </si>
  <si>
    <t>Workshop Facility</t>
  </si>
  <si>
    <t>Stall area</t>
  </si>
  <si>
    <t>Stall lighting</t>
  </si>
  <si>
    <t>Drainase</t>
  </si>
  <si>
    <t>Oil trap</t>
  </si>
  <si>
    <t>Supporting room</t>
  </si>
  <si>
    <t>Washing and drying facility</t>
  </si>
  <si>
    <t>Service supporting tools</t>
  </si>
  <si>
    <t>Materials standard</t>
  </si>
  <si>
    <t>Personal Protective Equipments</t>
  </si>
  <si>
    <t>Workshop safety equipments</t>
  </si>
  <si>
    <t>Workshop Tools &amp; Equipments</t>
  </si>
  <si>
    <t>Tools &amp; Equipments Standard</t>
  </si>
  <si>
    <t>Overall</t>
  </si>
  <si>
    <t>Note :</t>
  </si>
  <si>
    <t>Reviewer</t>
  </si>
  <si>
    <t>Dealer's Management</t>
  </si>
  <si>
    <t>ttd &amp; stamp</t>
  </si>
  <si>
    <t>Pejabat Dealer</t>
  </si>
  <si>
    <t>( 0 )</t>
  </si>
  <si>
    <t>( Owner/GM )</t>
  </si>
  <si>
    <t>( Serv. Rep/BM )</t>
  </si>
  <si>
    <t>( Service Manager )</t>
  </si>
  <si>
    <t>Audit 5S - 2025 - Semester 2</t>
  </si>
  <si>
    <t>Actual</t>
  </si>
  <si>
    <t>Point</t>
  </si>
  <si>
    <t>Standard Parameter</t>
  </si>
  <si>
    <t>Target</t>
  </si>
  <si>
    <t>A1. Dealer's Fascade</t>
  </si>
  <si>
    <t>Shop Sign Existence
Sesuai Standart SIS</t>
  </si>
  <si>
    <t>a. Perhatikan kondisi parkiran service, tidak ada rumput, sampah, bersih dan rapi
b. Line untuk parkiran jelas dan tidak pudar, serta tidak kotor</t>
  </si>
  <si>
    <t>B1. Reception Area</t>
  </si>
  <si>
    <t>Reception Stall existence</t>
  </si>
  <si>
    <t>a. Lokasi penerimaan rapi, tidak ada sampah yang berserakan, tidak ada rumput</t>
  </si>
  <si>
    <t>Delivery stall existence</t>
  </si>
  <si>
    <t>B2. Registration Area</t>
  </si>
  <si>
    <t>Sign "Pendaftaran Service"
Standar material &amp; ukuran</t>
  </si>
  <si>
    <t>a. Pintu menuju ruang penerimaan service bersih, kaca di lap dan tidak ada bercak tangan
b. Pintu dapat dibuka tutup dan tidak rusak</t>
  </si>
  <si>
    <t>Backdrop</t>
  </si>
  <si>
    <t>Bakdrop tidak kotor, tidak ada yang rusak atau gompal dibagian sudut dan sisinya</t>
  </si>
  <si>
    <t>Meja SA &amp; Meja SRO</t>
  </si>
  <si>
    <t>a. Meja SA terlihat rapi dan bersih
b. Kolong meja SA tidak ada barang yang berserakan
c. Atas permukaan meja SA tidak ada tempelan dan tidak ada barang selain kebutuhan dalam bekerja
d. Semua barang yang ada di atas meja SA tersusun rapi dan sesuai penempatannya
e. kabel di kolong meja SA tertata rapi</t>
  </si>
  <si>
    <t>Kursi SA dan kursi hadap SA</t>
  </si>
  <si>
    <t>a. Kursi SA tampak bersih, dan tidak ada noda 
b. Roda kursi berfungsi dengan baik dan tidak ada yang rusak
c. Kursi hadap SA dalam kondisi bersi dan tidak ada noda</t>
  </si>
  <si>
    <t>Credenza table</t>
  </si>
  <si>
    <t xml:space="preserve">a. Meja credenza harus rapi dan besih
b. Tidak ada bagian pintu yang rusak
c. Dokumen dan barang yang ada di sana adalah yang dibutuhkan saaat bekerja
d. Barang yang ada di dalam lemari atau di luar harus tersusun rapi dan bersih, tidak ada debu dan kotoran </t>
  </si>
  <si>
    <t>Kursi ruang tunggu pendaftaran</t>
  </si>
  <si>
    <t>Kursi antrian pendaftaran service, harus bersih dan tidakada noda, tidak sobek, dan kaki-kaki nya dalam kondisi baik</t>
  </si>
  <si>
    <t>Tempat sampah tertutup</t>
  </si>
  <si>
    <t>a. Tempat sampah yang tersedia harus dalam kondisi besih dan tidak ada penumpukan sampah di dalamnya dan di besihkan secara berkala oleh petuga kebersihan dealer
b. Tempat sampah dalam kondisi baik dan tidak ruas</t>
  </si>
  <si>
    <t>Cashier</t>
  </si>
  <si>
    <t xml:space="preserve">a. kasir memiliki ruangan yang rapi dan besih, semua dokumen tersusun sesuai dengan tempatnya
b. Tidak ada dokumen selain dokumen yang berhubungan dengan bengkel
c. Tidak ada barang pribadi yang tersipan diruang kasir
d. Pastikan pintu kasir dapat dikunic dan tidak rusak </t>
  </si>
  <si>
    <t>Fixed price board (updated)</t>
  </si>
  <si>
    <t>a. Price board besih dan tulisannya rapi
b. Tidak ada bekas tulisan yang dulu yang tidak bisa terhapus
c. Pastikan papan price board tidak rusak dan tidak ada yang pecah</t>
  </si>
  <si>
    <t>Spider</t>
  </si>
  <si>
    <t>Sofa putih/hitam</t>
  </si>
  <si>
    <t>Sofat ruang tunggu dalam kondisi besih dan tidak ada yang rusak atau ada noda</t>
  </si>
  <si>
    <t>Meja ruang tunggu</t>
  </si>
  <si>
    <t>a. Meja ruang tunggu dalam kondisi bersih, rapi dan tidak rusak
b. Meja tertata dengan rapi</t>
  </si>
  <si>
    <t>AC (Air Conditioner 24°C)</t>
  </si>
  <si>
    <t>a. AC berfungsi dengan baik dan sejuk
b. Tidak kotor 
c. Remot AC mudah di akses 
d. AC berfungsi sesia dengan jam oprational</t>
  </si>
  <si>
    <t>LCD / LED TV min. 32"</t>
  </si>
  <si>
    <t xml:space="preserve">a. Tv yang ada diruang tunggu besih, dan tidak rusak
b. Selama jam oprational tv di nyalakan tidak dalam keadaaan mati
c. kabel sambungan tv tidak berantakan 
d. Posisi TV nyaman untuk pelanggan </t>
  </si>
  <si>
    <t>Internet Access (i.e. WIFI)</t>
  </si>
  <si>
    <t>Pastikan WIFI bisa di akses, dan pelanggan mudah terhubung dengan WIFI tersebut</t>
  </si>
  <si>
    <t>Snack Corner
 (free snack, free flow tea&amp;coffee &amp; water dispenser)</t>
  </si>
  <si>
    <t>a. Meja snack harus bersih dan tertata rapi
b. Tidak ada sampah di atas meja bekas kopi, teh dll
c. Snack yang ada harus tersedia dan tidak terlihat kosong
d. Meja tidak rusak dan terlihat dalam kondisi baik
e. Tidak ada cangkir kopi kotor di atas meja</t>
  </si>
  <si>
    <t>Total</t>
  </si>
  <si>
    <t>Charger station</t>
  </si>
  <si>
    <t xml:space="preserve">a. Lokasi carger station mudah di jangkau
b. Semua colokan berfungsi dengan baik
c. Tidak ada pintu yg rusak dan kunci mudah di dapatkan
d. Kondisi carger station bersih dan rapi </t>
  </si>
  <si>
    <t>Poster/banner/brochure of service program</t>
  </si>
  <si>
    <t>Poeser atau banner yang terpasa harus bersih, dan rapi
tidak rusak dan tidak terkelupas, tulisan jelas dan warna tidak pudar</t>
  </si>
  <si>
    <t>Toilte Pelanggan</t>
  </si>
  <si>
    <t>a. Pastikan toilet dibagi antara pria dan wanita
b. Pastikan kondisi toilet rapi bersih dan wangi
c. Pastikan tersedianya tissu
d. Pastikan lantai, dinding dan plafon tidak ada noda kotor dan terawat dengan baik 
e. Pastikan tempat sampah dalam keadaaan rapi dan bersih, tidak ada penumpukan tissu yang berserakan di lantai
f. Pastikan tidak ada kebocoran air dari keran
g. Pastikan lantai dalam keadaan kering</t>
  </si>
  <si>
    <t>Workshop view</t>
  </si>
  <si>
    <t>a. Pastikan kaca pembatas bersih, tidak ada tempelan proster dan lain nya
b. Tidak ada apapun yang menghalangi pandangan mata pelanggan untuk melihat bengkel</t>
  </si>
  <si>
    <t>Waiting lounge signboard</t>
  </si>
  <si>
    <t>a. Pastikan tulisan dalan kondisi rapi dan bersih, tidak rusak
b. Pastikan dinding dan plafon ruang tunggu bersih dan tidah ada bekas bocor</t>
  </si>
  <si>
    <t>C1. Workshop Facility</t>
  </si>
  <si>
    <t>Epoxy standard</t>
  </si>
  <si>
    <t>Pastikan lantai bengkel bersih, tidak kotor, tidak rusak, tidak ada sampah atau genangan air, serta noda hitam ban yang mudah di bersihkan</t>
  </si>
  <si>
    <t>Stall size standard</t>
  </si>
  <si>
    <t>Pastikan di dalam stall hanya ada barang-barang yg berhubungan dengan peroses kerja, tidak ada barang pribadi</t>
  </si>
  <si>
    <t>Line stall standard</t>
  </si>
  <si>
    <t xml:space="preserve">Pastikan line setiap stall terlihat jelas, tidak terkelupas, dan tidak ada noda </t>
  </si>
  <si>
    <t>Wall clock 12" per 2 stalls</t>
  </si>
  <si>
    <t>a. Pastikan jam dalam kondisi bersih, dan berfungsi dengan baik
b. Pastikan posisi jam dapat dilihat dengan baik oleh teknisi yang sedang bekerja</t>
  </si>
  <si>
    <t>Wall fan 24" per 2 stalls</t>
  </si>
  <si>
    <t xml:space="preserve">a.Patikan wall fan bersih, berfungsi dan diletakan di posisi yang sesuai
b. Pastikan semua wall fan menyala saat proses pekerjaan di bengkel dilakukan </t>
  </si>
  <si>
    <t>Cart Trolley (Rak 3 susun)</t>
  </si>
  <si>
    <t>a. Pastikan trolly dalam keadaan rapi dan tidak ada kerusakan di setaip bagian nya
b. Pastikan trolly di gunakan untuk meletakan part, bukan barang yg lain selain part</t>
  </si>
  <si>
    <t>Mop with bucket (alat pel)</t>
  </si>
  <si>
    <t xml:space="preserve">a. Pastikan kain lap yang digunakan bersih
b. Alat pel tidak rusak dan bisa digunakan </t>
  </si>
  <si>
    <t>Lighting standard</t>
  </si>
  <si>
    <t>a. Pastikan line lampu dalam keadaan bersih dan rapi
instalasi kabel sesuai
b. Semua lampu yang terpasg menyala dan tidak ada yang mati</t>
  </si>
  <si>
    <t>Gutter existence</t>
  </si>
  <si>
    <t xml:space="preserve">a. Pastikan kondisi gutter bersih, tidak ada sampah dan kotoran lainya
b. Pastikan tutup gutter tersedian dan tidak ada yang rusak </t>
  </si>
  <si>
    <t>Oil trap existence</t>
  </si>
  <si>
    <t>a. Pastikan posisi oil trap bisa terlihat dan mudah dibuka untuk melakukan pengecekan kebersesihan dan kesesuian 
Pastikan oli trap bersih dan rapi</t>
  </si>
  <si>
    <t>Compressor room</t>
  </si>
  <si>
    <t>Pastikan ruang compresor bersih, lantai dan dinding bersih, kompresor pun bersih dan terarawt, dapat berfungsi dengan baik</t>
  </si>
  <si>
    <t>Oil Room</t>
  </si>
  <si>
    <t>a. Pastikan ada ruang oli yang bersih dan penyusunan oli rapi, lantai dan dinding besih serta plafon tidak ada noda bekas bocor
b. Pastikan ada palet sebagai alas drum oli
c. Tidak ada oli yg bercecer dilantai dan meninggalkan bekas pada lantai</t>
  </si>
  <si>
    <t>used oil (oli bekas) room</t>
  </si>
  <si>
    <t xml:space="preserve">a. Pastikan tempat oli bekas tersedia, dengan kondisi lantai dan dinding bersih, tidak ada bekas bocor pada plafon
b. Pastikan ada palet untuk alas drum oli bekas
Pastikan oli bekas di simpan dengan rapi </t>
  </si>
  <si>
    <t>Overhaul room</t>
  </si>
  <si>
    <t>a. Pastikan ruang overhoule dalam keadaan rapi dan bersih, walaupun banyk kendaraan yang sedang turun mesin
b. Pastikan ruang ovehoul memadai dengan alat-alat yang bisa digunakan dan berfungsi dengan baik
c. pastikan lantai, dinding dan plafon ruang overhole dalam keadaan bersih dan tidak ada noda</t>
  </si>
  <si>
    <t>Tools room</t>
  </si>
  <si>
    <t>a. Pastikan ruang alat bersih dan rapi, tidak ada bercak noda bocor di plafon, dinding bersih 
b. Pastikan alat yang ada tersusun rapi, dan bersih, di tempatkan sesuai tempat dan namanya</t>
  </si>
  <si>
    <t>Technician room</t>
  </si>
  <si>
    <t>a. Pastikan ruang teknisi rapi dan bersih
b. Sepatu dan sandal ditaru di rak dan terusun rapi
c. Barang pribadi dimasukan kedalam lemari dan tidak ada yang menggantung di dinding
d. Memiliki penerangan yang baik</t>
  </si>
  <si>
    <t>Part claim room</t>
  </si>
  <si>
    <t xml:space="preserve">a. Pastikan rak part clam dalam kondisi baik, bersih, tertata rapi dan tidak ruang
b. Pastikan lantai  dan dinding tidak kotor, dan tidak ada noda di plafon 
c. Pastikan part yang ada tidak berdebu dan di bungkus dengan rapi </t>
  </si>
  <si>
    <t>Technician toilet</t>
  </si>
  <si>
    <t>a. Pastikan toilet dalam keaddan bersih dan rapi, lantan dan dinding nya rerawat, plafon nya tidak ada noda 
b. Pastikan tidak ada barang pribadi didalam toilet
c. Pastika toilt tidak berbau yang tidak sedap</t>
  </si>
  <si>
    <t>SM  room</t>
  </si>
  <si>
    <t>a. Pastikan ruangan SM rapi, bersih dan barang-barang tertata dengan baik
b. Pastikan tidak ada barang yang tidak seharusnya ada diruang SM, seperti dus minuman, staok snack dll)
c. Pastikan AC pada ruang SM sejuk dan AC tidak rusak.
d. Pastikan lantai dinding dan plafon bersih dan tidak ada noda kotoran</t>
  </si>
  <si>
    <t>Washing stall existence</t>
  </si>
  <si>
    <t>a. Pastikan stall cuci dan pengeringan dalam keadaan bersih dan rapi, tidak ada endapan pasir atau kotoran di lantai
b. Pastikan dinding bersih dan tidak ada bekas noda</t>
  </si>
  <si>
    <t>Gutter</t>
  </si>
  <si>
    <t>Pastikan gutter bersih dan tidak ada bagian tutup yang rusak</t>
  </si>
  <si>
    <t>Steam cleaner</t>
  </si>
  <si>
    <t>Pastikan alat stem clenaer berfungsi dengan baik, dan kondisinya bersih</t>
  </si>
  <si>
    <t>Vacuum cleaner</t>
  </si>
  <si>
    <t xml:space="preserve">Pastikan vaccum clener dalan kondisi baik dan tidak rusak, serta besih, dan digunakan untuk semua kendaraan yang di cuci </t>
  </si>
  <si>
    <t>D1. Service Supporting Tools</t>
  </si>
  <si>
    <t>Welcome board</t>
  </si>
  <si>
    <t>a. Pastikan welcome board dalam kondisi baik, bersih dan tidak rusak
b. Tidak ada bekas sepidol yang tidak bisa terhapus
c. Tidak menggunakan printan untuk tulisan booking nya</t>
  </si>
  <si>
    <t>Lemari car care set</t>
  </si>
  <si>
    <t>a. Pastikan lemari dalam kondisi bersih, rapi dan tidak ada bagian yang rusak
b. Pastikan lemari tertutup dan penyusuna rapi di dalam dan di luar lemari</t>
  </si>
  <si>
    <t>SA sales kit</t>
  </si>
  <si>
    <t>a. Pastikan SA sales kit dalam kondisi baik dan digunakan dengan baik oleh SA
b. Pastikan di letakan di meja kerja bukan di laci</t>
  </si>
  <si>
    <t>Roof number</t>
  </si>
  <si>
    <t>a. Pastikan no atap urut dan tidak ada yang hilang
b. Pastikan no atap tidak ruask dan dalam kondisi bersih
c. Pastikan no atap digunakan untuk semua kendaraan yang ada di bengkel (stall)</t>
  </si>
  <si>
    <t>Queing number</t>
  </si>
  <si>
    <t>a. Pastikan no antrian urut dan tidak ada yang hilang
b. Pastikan no antrian tidak ruask dan dalam kondisi bersih
c. Pastikan no antrian diberikan kepada semua palenggan yang datang  service</t>
  </si>
  <si>
    <t>Suzuki car care kit</t>
  </si>
  <si>
    <t>a. Pastikan seluruh item Car care set tersedia dengan kondisi yang baik dan bersih
b. Pastikan semua kendaraan yang ada dibengkel menggunakan car care set langkap</t>
  </si>
  <si>
    <t>D2. Personal Protective Equipment (PPE)</t>
  </si>
  <si>
    <t>Workshop Safety Equipments</t>
  </si>
  <si>
    <t>Wearpack</t>
  </si>
  <si>
    <t>a. Pastikan Wearpack yang digunakan adalah wearpack terbaru warna Suzuki Blue.
b. Pastikan Wearpack dalam kondisi bersih dan terawat.</t>
  </si>
  <si>
    <t>Topi SSQS</t>
  </si>
  <si>
    <t>a. Pastikan Teknisi dan Foreman mengenakan Topi SSQS sesuai level sertifikasinya selama bekerja.
b. Pastikan Topi SSQS dalam kondisi bersih dan terawat.</t>
  </si>
  <si>
    <t>Safety shoes</t>
  </si>
  <si>
    <t>a. Pastika epatu yang digunakan oleh teknisi dalam keadaaan baik dan tidak ada yang rusak
b. Pastikan kondisi sepatu bersih dan terawat</t>
  </si>
  <si>
    <t>Safety helmet</t>
  </si>
  <si>
    <t>a. Pastikan helm digunakan secara konsisten oleh teknisi
b. Pastikan kondisi helm baik dan bersih</t>
  </si>
  <si>
    <t>Gloves</t>
  </si>
  <si>
    <t>a. Pastikan semua teknisi menggunakan sarung tanggan saat melakukan pekerjaan di bengkel
b. Pastikan ketersedaian sarung tangan cukup untuk semua teknisi dalam waktu 1 minggu kedepan 
c. Pastikan setiap teknisi memiliki stok sarung tanggan yang besih</t>
  </si>
  <si>
    <t>E1. Workshop Tools and Equipments</t>
  </si>
  <si>
    <t>Kelengkapan tech tools :</t>
  </si>
  <si>
    <t>a. Pastikan tool box teknsi dalam kondisi bersih dan terususun rapi
b. Pastikan tidak ada barang pribadi yang disimpan di dalam tools box</t>
  </si>
  <si>
    <t>Kelengkapan SST tools :</t>
  </si>
  <si>
    <t>a. Pastikan SST terususun rapi dan bersi
B. Pastikan adalnya papan penyimpanan dengan kondisi yang baik dan tidak rusak</t>
  </si>
  <si>
    <t>Battery tester</t>
  </si>
  <si>
    <t>a. Pastikan batre tester dalan kondisi baik dan bersih, tidak ruask, layarnya dapat rebaca dengan jelas, bisa print hasil pengecekan batre nya
b. Pastikan batre tester di letakan di ruangan yang baik</t>
  </si>
  <si>
    <t/>
  </si>
  <si>
    <t>Battery charger</t>
  </si>
  <si>
    <t>a. Pastikan batre carger bisa digunakan dan berfungsi dengan baik
b. Pastikan dalam kondisi bersih dan disimpan di tempat penyimpanan yang baik</t>
  </si>
  <si>
    <t>Manager Dealer</t>
  </si>
  <si>
    <t>Management SIS</t>
  </si>
  <si>
    <t>Management Dealer</t>
  </si>
  <si>
    <t>Service Representative</t>
  </si>
  <si>
    <t>Service Manager</t>
  </si>
  <si>
    <t>Customer Care Manager</t>
  </si>
  <si>
    <t>Hariadi</t>
  </si>
  <si>
    <t>Saiful Gafar</t>
  </si>
  <si>
    <t>Wajib di isi</t>
  </si>
  <si>
    <t>Audit Standarisasi dan 5S Tahun 2025</t>
  </si>
  <si>
    <t>Standarization</t>
  </si>
  <si>
    <t>5S</t>
  </si>
  <si>
    <t>Stadarisasi</t>
  </si>
  <si>
    <t>Audit 5S</t>
  </si>
  <si>
    <t>No</t>
  </si>
  <si>
    <t>Observation items</t>
  </si>
  <si>
    <t>Photo Standar</t>
  </si>
  <si>
    <t>Photo Evidence</t>
  </si>
  <si>
    <t>Criteria of measurement</t>
  </si>
  <si>
    <t>Parameter nilai</t>
  </si>
  <si>
    <t>Remarks</t>
  </si>
  <si>
    <t>Sum Actual</t>
  </si>
  <si>
    <t>Sum Target</t>
  </si>
  <si>
    <t>%</t>
  </si>
  <si>
    <r>
      <rPr>
        <b/>
        <sz val="10"/>
        <color theme="1" tint="0.249977111117893"/>
        <rFont val="Calibri"/>
        <family val="2"/>
        <scheme val="minor"/>
      </rPr>
      <t>Workshop shop sign:</t>
    </r>
    <r>
      <rPr>
        <sz val="10"/>
        <color theme="1" tint="0.249977111117893"/>
        <rFont val="Calibri"/>
        <family val="2"/>
        <scheme val="minor"/>
      </rPr>
      <t xml:space="preserve">
- Diletakkan di gedung bagian depan showroom, di atas jalan menuju area bengkel.
- Terdiri dari teks "Bengkel &amp; Suku Cadang" dan terlihat jelas dengan standar penulisan yang sesuai.</t>
    </r>
  </si>
  <si>
    <t>Shop Sign Existence
Sesuai Standar SIS</t>
  </si>
  <si>
    <t>Ya/Tidak</t>
  </si>
  <si>
    <t>Hijau/Merah</t>
  </si>
  <si>
    <r>
      <rPr>
        <b/>
        <sz val="10"/>
        <color theme="1" tint="0.249977111117893"/>
        <rFont val="Calibri"/>
        <family val="2"/>
        <scheme val="minor"/>
      </rPr>
      <t>Parking lot service:</t>
    </r>
    <r>
      <rPr>
        <sz val="10"/>
        <color theme="1" tint="0.249977111117893"/>
        <rFont val="Calibri"/>
        <family val="2"/>
        <scheme val="minor"/>
      </rPr>
      <t xml:space="preserve">
- Minimal jumlah parkir service sama dengan jumlah stall tersedia.
- Area parkir ditandai dengan warna kuning/putih (ketebalan garis 10 cm) dengan (minimal ukuran 2.3m x 4.5m) dan diidentifikasikan dengan nomor.</t>
    </r>
  </si>
  <si>
    <t>Jumlah Parkir/Jumlah stall</t>
  </si>
  <si>
    <t>100% tersedia</t>
  </si>
  <si>
    <r>
      <rPr>
        <b/>
        <sz val="10"/>
        <color theme="1" tint="0.249977111117893"/>
        <rFont val="Calibri"/>
        <family val="2"/>
        <scheme val="minor"/>
      </rPr>
      <t>Reception &amp; delivery stalls:</t>
    </r>
    <r>
      <rPr>
        <sz val="10"/>
        <color theme="1" tint="0.249977111117893"/>
        <rFont val="Calibri"/>
        <family val="2"/>
        <scheme val="minor"/>
      </rPr>
      <t xml:space="preserve">
- Stall penerimaan dan penyerahan kendaraan berfungsi sebagai tempat diagnosa awal dan akhir kendaraan sebelum dan setelah service.
- Area stall penerimaan dekat dengan area pendaftaran service.
- Area stall penyerahan dapat mudah dijangkau oleh customer dan </t>
    </r>
    <r>
      <rPr>
        <sz val="10"/>
        <color rgb="FFFF0000"/>
        <rFont val="Calibri"/>
        <family val="2"/>
        <scheme val="minor"/>
      </rPr>
      <t>SA (Service Advisor)</t>
    </r>
    <r>
      <rPr>
        <sz val="10"/>
        <color theme="1" tint="0.249977111117893"/>
        <rFont val="Calibri"/>
        <family val="2"/>
        <scheme val="minor"/>
      </rPr>
      <t>.
- Area stall menggunakan standar lantai beton K-225.
- Menggunakan floor coating epoxy waterbase 500 micron (abu2) atau ceramic heavy duty (abu2/hijau) ukuran 10x20 cm (jika area didalam/tertutup) atau aspal hotmix (jika di area luar/terbuka).
- Ukuran stall masing - masing 3x5 m = 15 m² (dari As garis) dengan ketebalan garis 10 cm warna kuning (setara cat marka "traffikote-propan).
- Memiliki canopy dengan ketinggian 3.5 m untuk dealer kecil/sedang dan ketinggian 5 m untuk dealer besar.
- Area penerimaan dan penyerahan kendaraan harus bersih dan tertata rapi.</t>
    </r>
  </si>
  <si>
    <t>Jenis flooring standard : (pilih satu)</t>
  </si>
  <si>
    <t>Pilih salah satu</t>
  </si>
  <si>
    <t>Ceramic standard</t>
  </si>
  <si>
    <t>Aspal</t>
  </si>
  <si>
    <t>Paving Block</t>
  </si>
  <si>
    <t>Stall size &amp; standard</t>
  </si>
  <si>
    <t>Canopy existence &amp; standard</t>
  </si>
  <si>
    <r>
      <rPr>
        <b/>
        <sz val="10"/>
        <color theme="1" tint="0.249977111117893"/>
        <rFont val="Calibri"/>
        <family val="2"/>
        <scheme val="minor"/>
      </rPr>
      <t>Service registration entrance:</t>
    </r>
    <r>
      <rPr>
        <sz val="10"/>
        <color theme="1" tint="0.249977111117893"/>
        <rFont val="Calibri"/>
        <family val="2"/>
        <scheme val="minor"/>
      </rPr>
      <t xml:space="preserve">
- Pintu masuk pendaftaran service berfungsi sebagai akses utama ke area pendaftaran service (bengkel &amp; sparepart).
- Terdapat sign "Pendaftaran Service" yang menghadap ke arah datangnya customer </t>
    </r>
    <r>
      <rPr>
        <b/>
        <sz val="10"/>
        <color theme="1" tint="0.249977111117893"/>
        <rFont val="Calibri"/>
        <family val="2"/>
        <scheme val="minor"/>
      </rPr>
      <t>serta terpasang Sticker SSQS &amp; SDT-II</t>
    </r>
    <r>
      <rPr>
        <sz val="10"/>
        <color theme="1" tint="0.249977111117893"/>
        <rFont val="Calibri"/>
        <family val="2"/>
        <scheme val="minor"/>
      </rPr>
      <t>.
- Material pintu pendaftaran terbuat dari kaca tempered ketebalan 12 mm (frameless) dengan ukuran 80x120 cm per daun pintu (dua daun pintu) serta gagang pintu finishing chrome/stainless steel.</t>
    </r>
  </si>
  <si>
    <t>a. Pintu menuju ruang penerimaan service dalam kondisi bersih, kaca dilap dan tidak ada bercak tangan
b. Pintu dapat dibuka tutup dan tidak rusak</t>
  </si>
  <si>
    <r>
      <rPr>
        <b/>
        <sz val="10"/>
        <color theme="1" tint="0.249977111117893"/>
        <rFont val="Calibri"/>
        <family val="2"/>
        <scheme val="minor"/>
      </rPr>
      <t>Operational hours information:</t>
    </r>
    <r>
      <rPr>
        <sz val="10"/>
        <color theme="1" tint="0.249977111117893"/>
        <rFont val="Calibri"/>
        <family val="2"/>
        <scheme val="minor"/>
      </rPr>
      <t xml:space="preserve">
- Sebagai bentuk informasi kepada customer maka informasi jam operasional bengkel wajib tertera pada bagian tengah pintu.
- Informasi jam operasional bengkel terlihat jelas dengan ukuran sesuai standard ("Bengkel dan Suku Cadang" = tinggi huruf 8 cm; jam operasional bengkel = tinggi huruf 6 cm).</t>
    </r>
  </si>
  <si>
    <t xml:space="preserve">Operational hours
Sesuai standarisasi PT SIS </t>
  </si>
  <si>
    <r>
      <rPr>
        <b/>
        <sz val="10"/>
        <color theme="1" tint="0.249977111117893"/>
        <rFont val="Calibri"/>
        <family val="2"/>
        <scheme val="minor"/>
      </rPr>
      <t>Service registration facility:</t>
    </r>
    <r>
      <rPr>
        <sz val="10"/>
        <color theme="1" tint="0.249977111117893"/>
        <rFont val="Calibri"/>
        <family val="2"/>
        <scheme val="minor"/>
      </rPr>
      <t xml:space="preserve">
- Dealer/cabang wajib memiliki fasilitas area pendaftaran service dan kelengkapannya serta menempatkan material penerimaan service (reception area) sesuai dengan standar PT SIS.
- Fasilitas area pendaftaran minimal terdiri dari : backdrop, meja SA, kursi SA &amp; kursi hadap SA, credenza table, registration sign, kursi ruang tunggu pendaftaran service, Tempat sampah tertutup, cashier dan fixed price board terupdate.
- Pastikan kursi pada ruang pendaftaran berjumlah minimum 2x dari jumlah SA, untuk memastikan pelanggan yang menunggu antrian pendaftaran bisa menunggu sambil duduk dengan nyaman </t>
    </r>
  </si>
  <si>
    <t>Backdrop tidak kotor, tidak ada yang rusak atau gompal dibagian sudut dan sisinya</t>
  </si>
  <si>
    <t xml:space="preserve">a. Kursi SA tampak bersih, dan tidak ada noda 
b. Roda kursi berfungsi dengan baik dan tidak ada yang rusak
c. Kursi hadap SA dalam kondisi bersih dan tidak ada noda
</t>
  </si>
  <si>
    <t>Registration sign</t>
  </si>
  <si>
    <r>
      <rPr>
        <b/>
        <sz val="10"/>
        <color theme="1" tint="0.249977111117893"/>
        <rFont val="Calibri"/>
        <family val="2"/>
        <scheme val="minor"/>
      </rPr>
      <t>Waiting lounge facility:</t>
    </r>
    <r>
      <rPr>
        <sz val="10"/>
        <color theme="1" tint="0.249977111117893"/>
        <rFont val="Calibri"/>
        <family val="2"/>
        <scheme val="minor"/>
      </rPr>
      <t xml:space="preserve">
- Untuk meningkatkan pelayanan dan kenyamanan kepada seluruh pelanggan service, dealer/cabang wajib memiliki ruang tunggu customer service yang nyaman dan proportional.
- Memenuhi kebutuhan dan kelengkapan minimum fasilitas waiting lounge sesuai dengan standard PT SIS.
- Akses dari area pendaftaran sangat jelas dan mudah (terdapat papan petunjuk ke ruang tunggu).
- Area yang berbatasan dengan ruang service manager, bengkel, dan area pendaftaran menggunakan material kaca (transparan).
- Area waiting lounge harus dapat melihat ke arah bengkel agar customer dapat mengetahui/melihat proses perbaikannya di bengkel secara langsung.
- Minimal ketinggian lantai ke plafond ±3.0 meter.</t>
    </r>
  </si>
  <si>
    <t xml:space="preserve">Sofat ruang tunggu dalam kondisi besih dan tidak ada yang rusak atau ada noda
</t>
  </si>
  <si>
    <t xml:space="preserve">LCD / LED TV min. 32" </t>
  </si>
  <si>
    <r>
      <rPr>
        <b/>
        <sz val="10"/>
        <color theme="1" tint="0.249977111117893"/>
        <rFont val="Calibri"/>
        <family val="2"/>
        <scheme val="minor"/>
      </rPr>
      <t>TV Monitor WAJIB menampilkan Slide Show TVC Service.</t>
    </r>
    <r>
      <rPr>
        <sz val="10"/>
        <color theme="1" tint="0.249977111117893"/>
        <rFont val="Calibri"/>
        <family val="2"/>
        <scheme val="minor"/>
      </rPr>
      <t xml:space="preserve">
</t>
    </r>
    <r>
      <rPr>
        <i/>
        <sz val="10"/>
        <color theme="1" tint="0.249977111117893"/>
        <rFont val="Calibri"/>
        <family val="2"/>
        <scheme val="minor"/>
      </rPr>
      <t xml:space="preserve">Surat tgl. 10 Januari 2025 
No. SIS/022/Serv.R4/EXT/I/2025, 
Perihal : TVC Service.
</t>
    </r>
    <r>
      <rPr>
        <sz val="10"/>
        <color theme="1" tint="0.249977111117893"/>
        <rFont val="Calibri"/>
        <family val="2"/>
        <scheme val="minor"/>
      </rPr>
      <t xml:space="preserve">a. Tv yang ada diruang tunggu besih, dan tidak rusak
b. Selama jam oprational tv di nyalakan tidak dalam keadaaan mati
c. kabel sambungan tv tidak berantakan 
d. Posisi TV nyaman untuk pelanggan </t>
    </r>
  </si>
  <si>
    <t xml:space="preserve">a. Lokasi charger station mudah di jangkau
b. Semua colokan berfungsi dengan baik
c. Tidak ada pintu yg rusak dan kunci mudah di dapatkan
d. Kondisi charger station bersih dan rapi </t>
  </si>
  <si>
    <t>Poster atau banner yang terpasa harus bersih, dan rapi, tidak rusak dan tidak terkelupas, tulisan jelas dan warna tidak pudar</t>
  </si>
  <si>
    <t>Toilet Pelanggan</t>
  </si>
  <si>
    <t>Trash can/basket (with cap) - Tempat sampah tertutup</t>
  </si>
  <si>
    <t>Entertainment facility
(Kursi pijat, TV Kabel, TVC) - Tidak wajib ada</t>
  </si>
  <si>
    <t>a. Pastikan kaca pembatas bersih, tidak ada tempelan poster dan lain nya
b. Tidak ada apapun yang menghalangi pandangan mata pelanggan untuk melihat bengkel</t>
  </si>
  <si>
    <r>
      <rPr>
        <b/>
        <sz val="10"/>
        <color theme="1" tint="0.249977111117893"/>
        <rFont val="Calibri"/>
        <family val="2"/>
        <scheme val="minor"/>
      </rPr>
      <t>Stall area:</t>
    </r>
    <r>
      <rPr>
        <sz val="10"/>
        <color theme="1" tint="0.249977111117893"/>
        <rFont val="Calibri"/>
        <family val="2"/>
        <scheme val="minor"/>
      </rPr>
      <t xml:space="preserve">
- Dealer/cabang wajib memenuhi kebutuhan standard area stall untuk memenuhi kebutuhan kualitas service yang baik.
-  Area stall menggunakan standar lantai beton ready mix K-300 dengan wiremesh M8 serta ketebalan 15 cm.
- Menggunakan ukuran stall 4.0 x 6.0 m ditambah 1.0 m pada sisi panjang/lebar dan border sesuai dengan standar PT. SIS.
- Epoxy standard : warna hijau "Munsell 5G5/4", Self leveling min. 300 micron, solven base untuk lantai dengan tingkat kelembaban normal sedangkan waterbase untuk lantai dengan kelembaban tinggi, garis utama stall warna putih dengan ketebalan 10 cm, dan tools line warna putih dengan ketebalan 5 cm.
- Ceramic standard : Heavy duty ceramic ukuran 10 x 20 cm, warna hijau "Artistika SN 0813", garis utama stall dengan cat keramik dengan ketebalan garis 10 cm atau dengan keramik putih "Artistika RM 0777", dan tools line warna putih dengan ketebalan 5 cm.
- Melengkapi area stall dengan jam dinding, rekomendasi ukuran 12" dan kipas angin ukuran 24" untuk setiap 2 stall.
- Kelengkapan pendukung lain di area stall antara lain adalah rak tiga susun, alat pel, dan tempat sampah yang diletakkan di setiap area stall.</t>
    </r>
  </si>
  <si>
    <t>Pastikan di dalam stall hanya ada barang-barang yg berhubungan dengan proses kerja, tidak ada barang pribadi</t>
  </si>
  <si>
    <t>Tools line standard</t>
  </si>
  <si>
    <t>a. Pastikan trolley dalam keadaan rapi dan tidak ada kerusakan di setaip bagian nya
b. Pastikan trolley di gunakan untuk meletakan part, bukan barang yg lain selain part</t>
  </si>
  <si>
    <t>Dust bin (tempat sampah tertutup)</t>
  </si>
  <si>
    <r>
      <rPr>
        <b/>
        <sz val="10"/>
        <color theme="1" tint="0.249977111117893"/>
        <rFont val="Calibri"/>
        <family val="2"/>
        <scheme val="minor"/>
      </rPr>
      <t>Stall lighting:</t>
    </r>
    <r>
      <rPr>
        <sz val="10"/>
        <color theme="1" tint="0.249977111117893"/>
        <rFont val="Calibri"/>
        <family val="2"/>
        <scheme val="minor"/>
      </rPr>
      <t xml:space="preserve">
- Dealer/cabang wajib melengkapi penerangan stall sesuai dengan standar dan berfungsi dengan baik
- Yang termasuk standar penerangan stall epoxy adalah sebagai berikut : Ketinggian lampu 3.0 m, dengan jumlah lampu 10 buah @ 40 watt setara 400 lux atau LED tube 20 watt (4 lampu di kanan, 4 lampu di kiri, 1 lampu di depan dan 1 lampu di belakang), Fitting lampu mirror, dan material rangka canal C ukuran 15 x 6 cm dengan warna abu - abu.
- Posisi rangka lampu sesuai dengan garis stall yaitu 4.0 x 6.0 m.
-  Kondisi standard existing dealer yang masih diperbolehkan adalah sebagai berikut : Ketinggian lampu 3.0 m, dengan jumlah lampu 4 buah (2 lampu di kanan dan 2 lampu di kiri). Standar intensitas penerangan minimum adalah 400 Lux setara dengan 4 buah lampu TL @ 40 watt atau 1 buah lampu mercury.</t>
    </r>
  </si>
  <si>
    <t>a. Pastikan line lampu dalam keadaan bersih dan rapi
instalasi kabel sesuai
c. Semua lampu yang terpasang dalam kondisi bisa menyala dan tidak ada yang mati</t>
  </si>
  <si>
    <t>Canal C standard</t>
  </si>
  <si>
    <r>
      <rPr>
        <b/>
        <sz val="10"/>
        <color theme="1" tint="0.249977111117893"/>
        <rFont val="Calibri"/>
        <family val="2"/>
        <scheme val="minor"/>
      </rPr>
      <t>Drainase:</t>
    </r>
    <r>
      <rPr>
        <sz val="10"/>
        <color theme="1" tint="0.249977111117893"/>
        <rFont val="Calibri"/>
        <family val="2"/>
        <scheme val="minor"/>
      </rPr>
      <t xml:space="preserve">
- Dealer/cabang wajib dilengkapi dengan saluran drainase yang dapat mengalirkan pembuangan di area bengkel menuju bak kontrol.
- Posisi gutter tidak boleh mengganggu aktivitas bengkel serta mudah dijangkau pada saat membersihkan area bengkel.
- Dimensi gutter yaitu 25 cm (lebar) dan kedalaman 10 cm dengan penutup baja 0.5/3.</t>
    </r>
  </si>
  <si>
    <t xml:space="preserve">a. Pastikan kondisi gutter bersih, tidak ada sampah dan kotoran lainya
b. Pastikan tutup gutter tersedia dan tidak ada yang rusak </t>
  </si>
  <si>
    <t>Gutter position</t>
  </si>
  <si>
    <t>Gutter dimension</t>
  </si>
  <si>
    <t>Gutter cover</t>
  </si>
  <si>
    <r>
      <rPr>
        <b/>
        <sz val="10"/>
        <color theme="1" tint="0.249977111117893"/>
        <rFont val="Calibri"/>
        <family val="2"/>
        <scheme val="minor"/>
      </rPr>
      <t>Oil trap:</t>
    </r>
    <r>
      <rPr>
        <sz val="10"/>
        <color theme="1" tint="0.249977111117893"/>
        <rFont val="Calibri"/>
        <family val="2"/>
        <scheme val="minor"/>
      </rPr>
      <t xml:space="preserve">
- Dealer/cabang wajib dilengkapi dengan oil trap yang sesuai standar berfungsi sebagai saluran pembuangan air dari bengkel ke saluran drainase kota agar air yang terbuang keluar dalam kondisi bersih dan tidak tercemar oli.
- Memenuhi persyaratan AMDAL dari peraturan pemerintah PP No. 82 Th 2001 tentang "pengelolaan kualitas air dan pengendalian pencemaran air".
-  Air aktivitas bengkel wajib melalui oil trap (termasuk air cuci kendaraan). Air hujan dan lainnya dapat dibuang langsung tanpa oil trap. Spesifikasi material oil trap : beton bertulang dengan ketebalan 6-10 cm. Dimensi per kotak 80 cm (p) x 80 cm (l) x 80 cm (t), total 4 kotak adalah 240x80 cm
- Bagian atas oil trap harus diberikan penutup yang dapat dibuka saat membersihkan oli dan lumbur dari dalam oil trap. Spesifikasi tutup oil trap : beton bertulang dengan luasan 60x60 cm.</t>
    </r>
  </si>
  <si>
    <t>a. Pastikan posisi oil trap bisa terlihat dan mudah dibuka untuk melakukan pengecekan kebersihan dan kesesuian 
b. Pastikan oli trap bersih dan rapi</t>
  </si>
  <si>
    <t>Oil trap dimension &amp; standard</t>
  </si>
  <si>
    <t>Penutup oil trap</t>
  </si>
  <si>
    <r>
      <rPr>
        <b/>
        <sz val="10"/>
        <color theme="1" tint="0.249977111117893"/>
        <rFont val="Calibri"/>
        <family val="2"/>
        <scheme val="minor"/>
      </rPr>
      <t>Supporting room:</t>
    </r>
    <r>
      <rPr>
        <sz val="10"/>
        <color theme="1" tint="0.249977111117893"/>
        <rFont val="Calibri"/>
        <family val="2"/>
        <scheme val="minor"/>
      </rPr>
      <t xml:space="preserve">
- Sebagai ruangan pendukung pekerjaan service di area bengkel maka setiap dealer/branch wajib memiliki supporting room sesuai dengan standard PT SIS.
- Supporting room harus dekat dengan stall area serta bersesuaian dengan flow kendaraan service. Di depan pintu area prasarana diberikan area gerak ±1m sebagai sirkulasi.
- Yang termasuk kedalam ruang prasarana standar dealer/cabang adalah sebagai berikut: compressor room, oil room, used oil room, overhaul room, tools room, technician room, part claim room, dan toilet technician.
- Area stall menggunakan standar lantai beton ready mix K-300 dengan wiremesh M8 serta ketebalan 15 cm.
- Menggunakan ukuran stall 4.0 x 6.0 m ditambah 1.0 m pada sisi panjang/lebar dan border sesuai dengan standar PT. SIS.
- Epoxy standard : warna hijau "Munsell 5G5/4", Self leveling min. 300 micron, solven base untuk lantai dengan tingkat kelembaban normal sedangkan waterbase untuk lantai dengan kelembaban tinggi, garis utama stall warna putih dengan ketebalan 10 cm, dan tools line warna putih dengan ketebalan 5 cm.
- Ceramic standard : Heavy duty ceramic ukuran 10 x20 cm, warna hijau "Artistika SN 0813", garis utama stall dengan cat keramik dengan ketebalan garis 10 cm atau dengan keramik putih "Artistika RM 0777", dan tools line warna putih dengan ketebalan 5 cm.</t>
    </r>
  </si>
  <si>
    <t>Supporting rooms/areas standard</t>
  </si>
  <si>
    <t>a. Pastikan ruang overhaul dalam keadaan rapi dan bersih, walaupun banyk kendaraan yang sedang turun mesin
b. Pastikan ruang overhaul memadai dengan alat-alat yang bisa digunakan dan berfungsi dengan baik
c. pastikan lantai, dinding dan plafon ruang overhole dalam keadaan bersih dan tidak ada noda</t>
  </si>
  <si>
    <t xml:space="preserve">a. Pastikan ruang teknisi rapi dan bersih
b. Sepatu dan sandal ditaru di rak dan terusun rapi
c. Barang pribadi dimasukan kedalam lemari dan tidak ada yang menggantung di dinding
d. Memiliki penerangan yang baik
</t>
  </si>
  <si>
    <r>
      <rPr>
        <b/>
        <sz val="10"/>
        <color theme="1" tint="0.249977111117893"/>
        <rFont val="Calibri"/>
        <family val="2"/>
        <scheme val="minor"/>
      </rPr>
      <t>Washing and drying facility:</t>
    </r>
    <r>
      <rPr>
        <sz val="10"/>
        <color theme="1" tint="0.249977111117893"/>
        <rFont val="Calibri"/>
        <family val="2"/>
        <scheme val="minor"/>
      </rPr>
      <t xml:space="preserve">
- Dealer/cabang wajib memiliki stall cuci dan stall kering yang dalam tujuannya memudahkan dan mempercepat waktu proses pencucian serta meningkatkan kepuasan pelanggan.
- Melakukan proses cuci dan pengeringan (vacuum) ke seluruh kendaraan yang service serta melakukan proses pemeriksaan setelah kendaraan dibersihkan.
- Syarat dan ketentuan stall cuci dan stall kering antara lain adalah :
  Stall Cuci dan Stall kering terpisah dengan jarak yang berdekatan
  Terdapat gutter dengan grill besi untuk memperlancar drainase
  Terdapat stopper dibagian depan &amp; belakang Stall Cuci
  Terdapat lengan Cuci untuk flexibilitas mencuci</t>
    </r>
  </si>
  <si>
    <t>Drying stall existence</t>
  </si>
  <si>
    <t>Stall cuci terpisah</t>
  </si>
  <si>
    <t>gutter</t>
  </si>
  <si>
    <t>Stim</t>
  </si>
  <si>
    <t>washing signage</t>
  </si>
  <si>
    <t>Materials standard 
- Setiap dealer/cabang wajib melengkapi dan mengaplikasikan material support dalam proses pelaksanaan service di bengkel. 
- Yang termasuk kedalam material support antara lain adalah : 
- Suzuki Car Care Set (fender cover, seat cover, handbrake cover, handle transmission cover, steering cover, and floormat) 
- Car Care Set direkomendasikan tersedia 120% dari total available stall + 1 set untuk Service Car untuk dapat memenuhi kebutuhan harian operational bengkel. 
- Sebagai alat bantu dalam berkomunikasi dengan customer terkait item perawatan berkala maka setiap SA wajib dilengkapi dengan SA Information Kit (Digital).</t>
  </si>
  <si>
    <t>SA sales kit (Digital)</t>
  </si>
  <si>
    <t>a. Pastikan SA menggunakan SA Information Kit melalui monitor komputer/tablet.
b. Pastikan SA tidak lagi menggunakan SA Kit model kalender di atas meja kerja.</t>
  </si>
  <si>
    <t>Suzuki oil sticker</t>
  </si>
  <si>
    <t>Suzuki Car Care Set</t>
  </si>
  <si>
    <t>Name tag</t>
  </si>
  <si>
    <t>Name card</t>
  </si>
  <si>
    <t>Workshop Safety Equipments:
- Sebagai bagian dari Kesehatan dan Keselamatan Kerja (K3) setiap dealer/cabang wajib melengkapi dan mengaplikasikan Alat Pelindung Diri (APD) yang sesuai dengan standard kepada seluruh personel service.
- APD adalah suatu alat yang mempunyai kemampuan untuk melindungi seseorang yang fungsinya mengisolasi sebagian atau seluruh tubuh dari potensi bahaya di tempat kerja. Kewajiban ini tertuang dalam Peraturan Menteri Tenaga Kerja dan Transmigrasi No. Per.08/Men/VII/2010 tentang Alat Pelindung Diri. 
BeRes S wajib untuk menyediakan APD sesuai dengan Standarisasi PT SIS.
Yang termasuk kedalam alat pelindung diri (APD) antara lain adalah :
- Wearpack &amp; Topi, berfungsi untuk melindungi badan &amp; kepala (keamanan) serta memberikan kenyamanan selama bekerja di lingkungan bengkel.  
- Safety shoes, berfungsi untuk melindungi kaki dari benturan atau tertimpa benda berat, tertusuk benda tajam, terkena cairan panas atau dingin, uap panas, bahan kimia berbahaya ataupun permukaan licin. Standard yang direkomendasikan adalah sepatu bersol Polyurethane anti air &amp; zat asam, &amp; berpelindung carbon steel (200 joule) dengan warna dasar hitam.
- Safety helmet, berfungsi untuk melindungi kepala dari benturan, atau kejatuhan benda tajam dan berat yang melayang atau meluncur di udara, melindungi kepala dari radiasi panas, api, percikan bahan kimia ataupun suhu yang ekstrim. Standard material HDPE (High Density PolyEthylene) pada bagian luar dan Polyatyrene (Styrofoam) pada bagian dalam dengan warna dasar biru.
- Gloves (sarung tangan), berfungsi untuk melindungi jari-jari tangan dari api, suhu panas, suhu dingin, radiasi, arus listrik, bahan kimia, benturan, pukulan ataupun tergores benda tajam</t>
  </si>
  <si>
    <t>a. Pastikan sepatu yang digunakan oleh teknisi dalam keadaaan baik dan tidak ada yang rusak
b. Pastikan kondisi sepatu bersih dan terawat</t>
  </si>
  <si>
    <t xml:space="preserve">a. Pastikan helm digunakan secara konsisten oleh teknisi
b. Pastikan kondisi helm baik dan bersih
</t>
  </si>
  <si>
    <t>a. Pastikan semua teknisi menggunakan sarung tangan saat melakukan pekerjaan di bengkel
b. Pastikan ketersedaian sarung tangan cukup untuk semua teknisi dalam waktu 1 minggu kedepan 
c. Pastikan setiap teknisi memiliki stok sarung tangan yang besih</t>
  </si>
  <si>
    <t>Suzuki Tools &amp; Equipments Standard:
- Agar dapat memberikan hasil kerja yang optimal maka dealer/ cabang wajib memiliki workshop tools sesuai standard dan harus dapat berfungsi dengan baik.
- Yang termasuk kedalam workshop tools adalah sebagai berikut :
- SDT II, berfungsi sebagai scan tools dalam mendiagnosa kerusakan kendaraan, dimana dengan teknologi kendaraan Suzuki saat ini, SDT II berguna untuk membantu menemukan jenis kerusakan pada kendaraan tersebut. Dealer / cabang wajib memiliki SDT II dengan software versi terbaru.
- Technician tools, dealer / cabang wajib memiliki technician tools sesuai dengan standar dan untuk dapat membantu teknisi bekerja secara optimal, maka setiap 1 teknisi wajib memiliki 1 trolley. Dealer/cabang wajib memiliki tools checklist sebagai media pengawasan kondisi, kelengkapan dan dokumentasi kelengkapan tools yang dilakukan secara rutin minimal 3 bulan sekali.
- Suzuki Special Tools (SST), Dealer/cabang wajib memiliki SST terbaru (SST ADAS &amp; Camera 360°) sebagai kelengkapan tools yang digunakan untuk tipe yang umum pada setiap market, sehingga SST tersebut wajib tersedia. SST harus dalam kondisi lengkap dan berfungsi dengan baik. Dealer/cabang memiliki SST checklist sebagai media pengawasan dan dokumentasi kelengkapan tools setiap 3 bulan sekali.
- Memiliki 1 buah battery tester di area stock yard dan 1 buah battery tester di area bengkel yang berfungsi dengan baik. 1 Buah battery tester dapat ideal digunakan untuk 30 unit per hari.
- Memiliki 1 buah battery charger di area bengkel dan berfungsi dengan baik. 1 Buah battery charger dapat ideal digunakan untuk 4 unit per hari.</t>
  </si>
  <si>
    <t>SDT II :</t>
  </si>
  <si>
    <t>Updated Software :</t>
  </si>
  <si>
    <t>Perbandingan teknisi dengan trolley</t>
  </si>
  <si>
    <t>Jumlah Teknisi :</t>
  </si>
  <si>
    <t>Jumlah Trolley :</t>
  </si>
  <si>
    <t>Composition rate :</t>
  </si>
  <si>
    <t>teknisi/troly</t>
  </si>
  <si>
    <t>Update tech tools checklist :</t>
  </si>
  <si>
    <t>A. Pastikan SST tersusun rapi dan bersih
B. Pastikan adanya papan penyimpanan SST dengan kondisi yang baik dan tidak rusak</t>
  </si>
  <si>
    <t>Update SST tools checklist :
SST ADAS &amp; Camera 360°</t>
  </si>
  <si>
    <t>Pastikan BeRes S atau Main Dealer sudah memilikiSST ADAS &amp; Camera 360°.</t>
  </si>
  <si>
    <t>a. Pastikan battery tester dalam kondisi baik dan bersih, tidak rusak, layarnya dapat terbaca dengan jelas, bisa print hasil pengecekan battery nya
b. Pastikan battery tester diletakan di ruangan yang baik</t>
  </si>
  <si>
    <t>a. Pastikan battery charger bisa digunakan dan berfungsi dengan baik
b. Pastikan dalam kondisi bersih dan disimpan di tempat penyimpanan yang baik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</si>
</sst>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d\-mmm\-yyyy;@"/>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i/>
      <sz val="11"/>
      <color theme="0" tint="-0.34998626667073579"/>
      <name val="Calibri"/>
      <family val="2"/>
      <scheme val="minor"/>
    </font>
    <font>
      <sz val="11"/>
      <color rgb="FF202124"/>
      <name val="Arial"/>
      <family val="2"/>
    </font>
    <font>
      <sz val="10"/>
      <name val="Arial"/>
      <family val="2"/>
    </font>
    <font>
      <b/>
      <sz val="10"/>
      <color theme="0"/>
      <name val="Arial"/>
      <family val="2"/>
    </font>
    <font>
      <sz val="11"/>
      <color theme="1"/>
      <name val="Wingdings"/>
      <charset val="2"/>
    </font>
    <font>
      <sz val="11"/>
      <name val="Calibri"/>
      <family val="2"/>
      <scheme val="minor"/>
    </font>
    <font>
      <sz val="11"/>
      <name val="Arial"/>
      <family val="2"/>
    </font>
    <font>
      <sz val="4"/>
      <name val="Calibri"/>
      <family val="2"/>
      <scheme val="minor"/>
    </font>
    <font>
      <b/>
      <sz val="11"/>
      <color theme="0" tint="-0.34998626667073579"/>
      <name val="Calibri"/>
      <family val="2"/>
      <scheme val="minor"/>
    </font>
    <font>
      <b/>
      <sz val="10"/>
      <color rgb="FF404040"/>
      <name val="Calibri"/>
      <family val="2"/>
    </font>
    <font>
      <sz val="10"/>
      <color rgb="FF404040"/>
      <name val="Calibri"/>
      <family val="2"/>
    </font>
    <font>
      <sz val="10"/>
      <color theme="1"/>
      <name val="Arial"/>
      <family val="2"/>
    </font>
    <font>
      <b/>
      <sz val="8"/>
      <color rgb="FF404040"/>
      <name val="Calibri"/>
      <family val="2"/>
    </font>
    <font>
      <b/>
      <sz val="9"/>
      <color rgb="FF404040"/>
      <name val="Calibri"/>
      <family val="2"/>
    </font>
    <font>
      <b/>
      <sz val="10"/>
      <color rgb="FFFFFFFF"/>
      <name val="Calibri"/>
      <family val="2"/>
    </font>
    <font>
      <sz val="10"/>
      <color theme="0"/>
      <name val="Arial"/>
      <family val="2"/>
    </font>
    <font>
      <sz val="10"/>
      <color rgb="FFFFFFFF"/>
      <name val="Calibri"/>
      <family val="2"/>
    </font>
    <font>
      <b/>
      <sz val="10"/>
      <color theme="1"/>
      <name val="Calibri"/>
      <family val="2"/>
    </font>
    <font>
      <b/>
      <sz val="14"/>
      <color rgb="FFFFFFFF"/>
      <name val="Calibri"/>
      <family val="2"/>
    </font>
    <font>
      <b/>
      <sz val="11"/>
      <color rgb="FF404040"/>
      <name val="Calibri"/>
      <family val="2"/>
    </font>
    <font>
      <b/>
      <sz val="14"/>
      <color theme="1"/>
      <name val="Calibri"/>
      <family val="2"/>
    </font>
    <font>
      <b/>
      <sz val="10"/>
      <color rgb="FFD9D9D9"/>
      <name val="Calibri"/>
      <family val="2"/>
    </font>
    <font>
      <sz val="8"/>
      <color theme="1"/>
      <name val="Arial"/>
      <family val="2"/>
    </font>
    <font>
      <b/>
      <sz val="20"/>
      <color rgb="FF404040"/>
      <name val="Calibri"/>
      <family val="2"/>
    </font>
    <font>
      <sz val="8"/>
      <color theme="1"/>
      <name val="Calibri"/>
      <family val="2"/>
      <scheme val="minor"/>
    </font>
    <font>
      <sz val="9"/>
      <color theme="1"/>
      <name val="Arial"/>
      <family val="2"/>
    </font>
    <font>
      <sz val="10"/>
      <color theme="1"/>
      <name val="Calibri"/>
      <family val="2"/>
      <scheme val="minor"/>
    </font>
    <font>
      <b/>
      <sz val="26"/>
      <color theme="1"/>
      <name val="Calibri"/>
      <family val="2"/>
      <scheme val="minor"/>
    </font>
    <font>
      <sz val="10"/>
      <color theme="1" tint="0.249977111117893"/>
      <name val="Calibri"/>
      <family val="2"/>
      <scheme val="minor"/>
    </font>
    <font>
      <b/>
      <sz val="11"/>
      <color rgb="FFFFFFFF"/>
      <name val="Calibri"/>
      <family val="2"/>
    </font>
    <font>
      <sz val="10"/>
      <color theme="1" tint="0.499984740745262"/>
      <name val="Calibri"/>
      <family val="2"/>
      <scheme val="minor"/>
    </font>
    <font>
      <b/>
      <sz val="10"/>
      <color theme="0"/>
      <name val="Calibri"/>
      <family val="2"/>
      <scheme val="minor"/>
    </font>
    <font>
      <sz val="11"/>
      <color theme="1" tint="0.499984740745262"/>
      <name val="Calibri"/>
      <family val="2"/>
      <scheme val="minor"/>
    </font>
    <font>
      <sz val="11"/>
      <color theme="0" tint="-0.14999847407452621"/>
      <name val="Calibri"/>
      <family val="2"/>
      <scheme val="minor"/>
    </font>
    <font>
      <b/>
      <sz val="11"/>
      <color theme="1" tint="0.499984740745262"/>
      <name val="Calibri"/>
      <family val="2"/>
      <scheme val="minor"/>
    </font>
    <font>
      <sz val="11"/>
      <color theme="1" tint="0.249977111117893"/>
      <name val="Calibri"/>
      <family val="2"/>
      <scheme val="minor"/>
    </font>
    <font>
      <b/>
      <sz val="11"/>
      <color theme="1" tint="0.249977111117893"/>
      <name val="Calibri"/>
      <family val="2"/>
      <scheme val="minor"/>
    </font>
    <font>
      <b/>
      <sz val="10"/>
      <color theme="1" tint="0.249977111117893"/>
      <name val="Calibri"/>
      <family val="2"/>
    </font>
    <font>
      <b/>
      <sz val="10"/>
      <color theme="0"/>
      <name val="Calibri"/>
      <family val="2"/>
    </font>
    <font>
      <b/>
      <sz val="10"/>
      <color theme="1" tint="0.499984740745262"/>
      <name val="Calibri"/>
      <family val="2"/>
    </font>
    <font>
      <b/>
      <sz val="10"/>
      <color theme="1" tint="0.249977111117893"/>
      <name val="Calibri"/>
      <family val="2"/>
      <scheme val="minor"/>
    </font>
    <font>
      <b/>
      <sz val="18"/>
      <color theme="2" tint="-0.749992370372631"/>
      <name val="Calibri"/>
      <family val="2"/>
    </font>
    <font>
      <sz val="10"/>
      <color theme="0"/>
      <name val="Calibri"/>
      <family val="2"/>
      <scheme val="minor"/>
    </font>
    <font>
      <sz val="10"/>
      <color rgb="FFFF0000"/>
      <name val="Calibri"/>
      <family val="2"/>
      <scheme val="minor"/>
    </font>
    <font>
      <sz val="10"/>
      <color theme="1" tint="0.249977111117893"/>
      <name val="Calibri"/>
      <family val="2"/>
    </font>
    <font>
      <sz val="18"/>
      <color theme="1" tint="0.249977111117893"/>
      <name val="Wingdings"/>
      <charset val="2"/>
    </font>
    <font>
      <sz val="11"/>
      <color theme="0" tint="-0.34998626667073579"/>
      <name val="Calibri"/>
      <family val="2"/>
      <scheme val="minor"/>
    </font>
    <font>
      <sz val="10"/>
      <color theme="1" tint="0.34998626667073579"/>
      <name val="Calibri"/>
      <family val="2"/>
      <scheme val="minor"/>
    </font>
    <font>
      <sz val="10"/>
      <color theme="1" tint="0.499984740745262"/>
      <name val="Calibri"/>
      <family val="2"/>
    </font>
    <font>
      <b/>
      <sz val="11"/>
      <color theme="0"/>
      <name val="Calibri"/>
      <family val="2"/>
    </font>
    <font>
      <i/>
      <sz val="10"/>
      <color theme="1" tint="0.249977111117893"/>
      <name val="Calibri"/>
      <family val="2"/>
      <scheme val="minor"/>
    </font>
    <font>
      <b/>
      <sz val="12"/>
      <color theme="0"/>
      <name val="Calibri"/>
      <family val="2"/>
    </font>
    <font>
      <sz val="11"/>
      <color theme="1" tint="4.9989318521683403E-2"/>
      <name val="Calibri"/>
      <family val="2"/>
      <scheme val="minor"/>
    </font>
    <font>
      <sz val="10"/>
      <color theme="1" tint="4.9989318521683403E-2"/>
      <name val="Calibri"/>
      <family val="2"/>
      <scheme val="minor"/>
    </font>
    <font>
      <b/>
      <sz val="12"/>
      <color theme="1" tint="4.9989318521683403E-2"/>
      <name val="Calibri"/>
      <family val="2"/>
    </font>
    <font>
      <sz val="10"/>
      <color theme="2" tint="-0.749992370372631"/>
      <name val="Calibri"/>
      <family val="2"/>
      <scheme val="minor"/>
    </font>
    <font>
      <b/>
      <sz val="10"/>
      <color theme="1" tint="0.499984740745262"/>
      <name val="Calibri"/>
      <family val="2"/>
      <scheme val="minor"/>
    </font>
  </fonts>
  <fills count="34">
    <fill>
      <patternFill patternType="none"/>
    </fill>
    <fill>
      <patternFill patternType="gray125"/>
    </fill>
    <fill>
      <patternFill patternType="solid">
        <fgColor theme="0" tint="-0.14999847407452621"/>
        <bgColor indexed="64"/>
      </patternFill>
    </fill>
    <fill>
      <patternFill patternType="solid">
        <fgColor theme="8"/>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2F2F2"/>
        <bgColor indexed="64"/>
      </patternFill>
    </fill>
    <fill>
      <patternFill patternType="solid">
        <fgColor rgb="FFF2DCDB"/>
        <bgColor indexed="64"/>
      </patternFill>
    </fill>
    <fill>
      <patternFill patternType="solid">
        <fgColor rgb="FFDCE6F1"/>
        <bgColor indexed="64"/>
      </patternFill>
    </fill>
    <fill>
      <patternFill patternType="solid">
        <fgColor rgb="FF31869B"/>
        <bgColor indexed="64"/>
      </patternFill>
    </fill>
    <fill>
      <patternFill patternType="solid">
        <fgColor rgb="FF808080"/>
        <bgColor indexed="64"/>
      </patternFill>
    </fill>
    <fill>
      <patternFill patternType="solid">
        <fgColor rgb="FF34A853"/>
        <bgColor indexed="64"/>
      </patternFill>
    </fill>
    <fill>
      <patternFill patternType="solid">
        <fgColor rgb="FF00B050"/>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0" tint="-0.34998626667073579"/>
        <bgColor rgb="FFF2F2F2"/>
      </patternFill>
    </fill>
    <fill>
      <patternFill patternType="solid">
        <fgColor theme="0" tint="-0.34998626667073579"/>
        <bgColor rgb="FFD9D9D9"/>
      </patternFill>
    </fill>
    <fill>
      <patternFill patternType="solid">
        <fgColor theme="5" tint="0.39997558519241921"/>
        <bgColor rgb="FFD9D9D9"/>
      </patternFill>
    </fill>
    <fill>
      <patternFill patternType="solid">
        <fgColor theme="0" tint="-0.34998626667073579"/>
        <bgColor indexed="64"/>
      </patternFill>
    </fill>
    <fill>
      <patternFill patternType="solid">
        <fgColor theme="5" tint="0.39997558519241921"/>
        <bgColor rgb="FFF2F2F2"/>
      </patternFill>
    </fill>
    <fill>
      <patternFill patternType="solid">
        <fgColor theme="1"/>
        <bgColor indexed="64"/>
      </patternFill>
    </fill>
    <fill>
      <patternFill patternType="solid">
        <fgColor theme="4" tint="-0.249977111117893"/>
        <bgColor rgb="FFF2F2F2"/>
      </patternFill>
    </fill>
    <fill>
      <patternFill patternType="solid">
        <fgColor theme="4" tint="-0.249977111117893"/>
        <bgColor rgb="FFD9D9D9"/>
      </patternFill>
    </fill>
    <fill>
      <patternFill patternType="solid">
        <fgColor theme="4" tint="-0.249977111117893"/>
        <bgColor indexed="64"/>
      </patternFill>
    </fill>
    <fill>
      <patternFill patternType="solid">
        <fgColor theme="5" tint="0.59999389629810485"/>
        <bgColor indexed="64"/>
      </patternFill>
    </fill>
    <fill>
      <patternFill patternType="solid">
        <fgColor theme="0" tint="-0.14999847407452621"/>
        <bgColor rgb="FFD9D9D9"/>
      </patternFill>
    </fill>
    <fill>
      <patternFill patternType="solid">
        <fgColor theme="2" tint="-0.249977111117893"/>
        <bgColor indexed="64"/>
      </patternFill>
    </fill>
  </fills>
  <borders count="112">
    <border>
      <left/>
      <right/>
      <top/>
      <bottom/>
      <diagonal/>
    </border>
    <border>
      <left/>
      <right/>
      <top style="hair">
        <color indexed="64"/>
      </top>
      <bottom style="hair">
        <color indexed="64"/>
      </bottom>
      <diagonal/>
    </border>
    <border>
      <left/>
      <right/>
      <top/>
      <bottom style="dotted">
        <color rgb="FFBFBFBF"/>
      </bottom>
      <diagonal/>
    </border>
    <border>
      <left/>
      <right/>
      <top style="dotted">
        <color rgb="FFBFBFBF"/>
      </top>
      <bottom style="dotted">
        <color rgb="FFBFBFB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top/>
      <bottom/>
      <diagonal/>
    </border>
    <border>
      <left/>
      <right/>
      <top style="medium">
        <color theme="0" tint="-0.24994659260841701"/>
      </top>
      <bottom style="hair">
        <color indexed="64"/>
      </bottom>
      <diagonal/>
    </border>
    <border>
      <left style="medium">
        <color theme="0" tint="-0.24994659260841701"/>
      </left>
      <right/>
      <top style="medium">
        <color theme="0" tint="-0.24994659260841701"/>
      </top>
      <bottom style="hair">
        <color theme="0" tint="-0.24994659260841701"/>
      </bottom>
      <diagonal/>
    </border>
    <border>
      <left/>
      <right/>
      <top style="hair">
        <color theme="0" tint="-0.24994659260841701"/>
      </top>
      <bottom style="medium">
        <color theme="0" tint="-0.24994659260841701"/>
      </bottom>
      <diagonal/>
    </border>
    <border>
      <left/>
      <right/>
      <top style="medium">
        <color theme="0" tint="-0.24994659260841701"/>
      </top>
      <bottom style="hair">
        <color theme="0" tint="-0.24994659260841701"/>
      </bottom>
      <diagonal/>
    </border>
    <border>
      <left/>
      <right style="medium">
        <color theme="0" tint="-0.24994659260841701"/>
      </right>
      <top style="medium">
        <color theme="0" tint="-0.24994659260841701"/>
      </top>
      <bottom style="hair">
        <color theme="0" tint="-0.24994659260841701"/>
      </bottom>
      <diagonal/>
    </border>
    <border>
      <left style="medium">
        <color theme="0" tint="-0.24994659260841701"/>
      </left>
      <right/>
      <top style="hair">
        <color theme="0" tint="-0.24994659260841701"/>
      </top>
      <bottom style="medium">
        <color theme="0" tint="-0.24994659260841701"/>
      </bottom>
      <diagonal/>
    </border>
    <border>
      <left/>
      <right style="medium">
        <color theme="0" tint="-0.24994659260841701"/>
      </right>
      <top style="hair">
        <color theme="0" tint="-0.24994659260841701"/>
      </top>
      <bottom style="medium">
        <color theme="0" tint="-0.24994659260841701"/>
      </bottom>
      <diagonal/>
    </border>
    <border>
      <left style="medium">
        <color theme="0" tint="-0.24994659260841701"/>
      </left>
      <right/>
      <top style="medium">
        <color theme="0" tint="-0.24994659260841701"/>
      </top>
      <bottom style="hair">
        <color indexed="64"/>
      </bottom>
      <diagonal/>
    </border>
    <border>
      <left/>
      <right style="medium">
        <color rgb="FFFFFFFF"/>
      </right>
      <top/>
      <bottom/>
      <diagonal/>
    </border>
    <border>
      <left/>
      <right style="medium">
        <color theme="0" tint="-0.24994659260841701"/>
      </right>
      <top style="medium">
        <color theme="0" tint="-0.24994659260841701"/>
      </top>
      <bottom style="hair">
        <color indexed="64"/>
      </bottom>
      <diagonal/>
    </border>
    <border>
      <left style="medium">
        <color theme="0" tint="-0.24994659260841701"/>
      </left>
      <right/>
      <top style="hair">
        <color indexed="64"/>
      </top>
      <bottom style="hair">
        <color indexed="64"/>
      </bottom>
      <diagonal/>
    </border>
    <border>
      <left/>
      <right/>
      <top style="hair">
        <color indexed="64"/>
      </top>
      <bottom style="medium">
        <color theme="0" tint="-0.24994659260841701"/>
      </bottom>
      <diagonal/>
    </border>
    <border>
      <left/>
      <right style="medium">
        <color theme="0" tint="-0.24994659260841701"/>
      </right>
      <top style="hair">
        <color indexed="64"/>
      </top>
      <bottom style="hair">
        <color indexed="64"/>
      </bottom>
      <diagonal/>
    </border>
    <border>
      <left style="medium">
        <color theme="0" tint="-0.24994659260841701"/>
      </left>
      <right/>
      <top style="hair">
        <color indexed="64"/>
      </top>
      <bottom style="medium">
        <color theme="0" tint="-0.24994659260841701"/>
      </bottom>
      <diagonal/>
    </border>
    <border>
      <left/>
      <right style="medium">
        <color theme="0" tint="-0.24994659260841701"/>
      </right>
      <top style="hair">
        <color indexed="64"/>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indexed="64"/>
      </left>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style="medium">
        <color indexed="64"/>
      </left>
      <right style="medium">
        <color indexed="64"/>
      </right>
      <top/>
      <bottom/>
      <diagonal/>
    </border>
    <border>
      <left style="medium">
        <color indexed="64"/>
      </left>
      <right style="hair">
        <color indexed="64"/>
      </right>
      <top/>
      <bottom style="hair">
        <color auto="1"/>
      </bottom>
      <diagonal/>
    </border>
    <border>
      <left style="hair">
        <color indexed="64"/>
      </left>
      <right style="thin">
        <color indexed="64"/>
      </right>
      <top/>
      <bottom style="hair">
        <color auto="1"/>
      </bottom>
      <diagonal/>
    </border>
    <border>
      <left style="thin">
        <color indexed="64"/>
      </left>
      <right style="hair">
        <color indexed="64"/>
      </right>
      <top/>
      <bottom style="hair">
        <color indexed="64"/>
      </bottom>
      <diagonal/>
    </border>
    <border>
      <left style="hair">
        <color indexed="64"/>
      </left>
      <right style="medium">
        <color indexed="64"/>
      </right>
      <top/>
      <bottom style="hair">
        <color auto="1"/>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auto="1"/>
      </top>
      <bottom style="hair">
        <color auto="1"/>
      </bottom>
      <diagonal/>
    </border>
    <border>
      <left/>
      <right style="thin">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right style="hair">
        <color indexed="64"/>
      </right>
      <top style="hair">
        <color auto="1"/>
      </top>
      <bottom style="hair">
        <color indexed="64"/>
      </bottom>
      <diagonal/>
    </border>
    <border>
      <left/>
      <right style="medium">
        <color indexed="64"/>
      </right>
      <top style="hair">
        <color auto="1"/>
      </top>
      <bottom style="hair">
        <color auto="1"/>
      </bottom>
      <diagonal/>
    </border>
    <border>
      <left/>
      <right style="hair">
        <color indexed="64"/>
      </right>
      <top style="hair">
        <color auto="1"/>
      </top>
      <bottom/>
      <diagonal/>
    </border>
    <border>
      <left style="medium">
        <color indexed="64"/>
      </left>
      <right/>
      <top style="hair">
        <color indexed="64"/>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hair">
        <color auto="1"/>
      </top>
      <bottom/>
      <diagonal/>
    </border>
    <border>
      <left/>
      <right style="hair">
        <color indexed="64"/>
      </right>
      <top/>
      <bottom/>
      <diagonal/>
    </border>
    <border>
      <left style="medium">
        <color indexed="64"/>
      </left>
      <right/>
      <top/>
      <bottom style="hair">
        <color auto="1"/>
      </bottom>
      <diagonal/>
    </border>
    <border>
      <left/>
      <right style="hair">
        <color auto="1"/>
      </right>
      <top/>
      <bottom style="medium">
        <color indexed="64"/>
      </bottom>
      <diagonal/>
    </border>
    <border>
      <left style="medium">
        <color indexed="64"/>
      </left>
      <right/>
      <top/>
      <bottom/>
      <diagonal/>
    </border>
    <border>
      <left/>
      <right style="hair">
        <color indexed="64"/>
      </right>
      <top/>
      <bottom style="hair">
        <color auto="1"/>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bottom style="hair">
        <color auto="1"/>
      </bottom>
      <diagonal/>
    </border>
    <border>
      <left style="hair">
        <color indexed="64"/>
      </left>
      <right style="hair">
        <color indexed="64"/>
      </right>
      <top/>
      <bottom style="hair">
        <color auto="1"/>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hair">
        <color auto="1"/>
      </top>
      <bottom style="medium">
        <color indexed="64"/>
      </bottom>
      <diagonal/>
    </border>
    <border>
      <left style="hair">
        <color indexed="64"/>
      </left>
      <right style="thin">
        <color indexed="64"/>
      </right>
      <top style="hair">
        <color auto="1"/>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diagonal/>
    </border>
  </borders>
  <cellStyleXfs count="3">
    <xf numFmtId="0" fontId="0" fillId="0" borderId="0"/>
    <xf numFmtId="9" fontId="1" fillId="0" borderId="0" applyFont="0" applyFill="0" applyBorder="0" applyAlignment="0" applyProtection="0"/>
    <xf numFmtId="0" fontId="7" fillId="0" borderId="0"/>
  </cellStyleXfs>
  <cellXfs count="482">
    <xf numFmtId="0" fontId="0" fillId="0" borderId="0" xfId="0"/>
    <xf numFmtId="0" fontId="0" fillId="2" borderId="0" xfId="0" applyFill="1"/>
    <xf numFmtId="0" fontId="0" fillId="0" borderId="0" xfId="0" applyProtection="1">
      <protection locked="0"/>
    </xf>
    <xf numFmtId="0" fontId="5" fillId="0" borderId="0" xfId="0" applyFont="1" applyProtection="1">
      <protection locked="0"/>
    </xf>
    <xf numFmtId="14" fontId="0" fillId="0" borderId="0" xfId="0" applyNumberFormat="1"/>
    <xf numFmtId="0" fontId="6" fillId="0" borderId="0" xfId="0" applyFont="1"/>
    <xf numFmtId="0" fontId="8" fillId="3" borderId="0" xfId="2" applyFont="1" applyFill="1"/>
    <xf numFmtId="0" fontId="7" fillId="4" borderId="0" xfId="2" applyFill="1"/>
    <xf numFmtId="0" fontId="7" fillId="5" borderId="0" xfId="2" applyFill="1"/>
    <xf numFmtId="0" fontId="7" fillId="0" borderId="0" xfId="2"/>
    <xf numFmtId="0" fontId="0" fillId="6" borderId="0" xfId="0" applyFill="1" applyProtection="1">
      <protection locked="0"/>
    </xf>
    <xf numFmtId="0" fontId="9" fillId="0" borderId="0" xfId="0" applyFont="1"/>
    <xf numFmtId="0" fontId="10" fillId="2" borderId="0" xfId="0" applyFont="1" applyFill="1"/>
    <xf numFmtId="0" fontId="10" fillId="0" borderId="0" xfId="0" applyFont="1" applyProtection="1">
      <protection locked="0"/>
    </xf>
    <xf numFmtId="0" fontId="10" fillId="6" borderId="0" xfId="0" applyFont="1" applyFill="1" applyAlignment="1" applyProtection="1">
      <alignment horizontal="left"/>
      <protection locked="0"/>
    </xf>
    <xf numFmtId="0" fontId="10" fillId="0" borderId="0" xfId="0" applyFont="1"/>
    <xf numFmtId="0" fontId="11" fillId="0" borderId="0" xfId="0" applyFont="1"/>
    <xf numFmtId="0" fontId="12" fillId="0" borderId="0" xfId="0" applyFont="1" applyProtection="1">
      <protection locked="0"/>
    </xf>
    <xf numFmtId="0" fontId="10" fillId="6" borderId="0" xfId="0" applyFont="1" applyFill="1" applyProtection="1">
      <protection locked="0"/>
    </xf>
    <xf numFmtId="0" fontId="13" fillId="0" borderId="0" xfId="0" applyFont="1" applyProtection="1">
      <protection hidden="1"/>
    </xf>
    <xf numFmtId="0" fontId="13" fillId="0" borderId="0" xfId="0" applyFont="1" applyAlignment="1" applyProtection="1">
      <alignment horizontal="left"/>
      <protection hidden="1"/>
    </xf>
    <xf numFmtId="0" fontId="7" fillId="2" borderId="0" xfId="2" applyFill="1"/>
    <xf numFmtId="0" fontId="7" fillId="7" borderId="0" xfId="2" applyFill="1"/>
    <xf numFmtId="0" fontId="7" fillId="0" borderId="0" xfId="2" quotePrefix="1"/>
    <xf numFmtId="0" fontId="4" fillId="0" borderId="0" xfId="0" applyFont="1" applyAlignment="1" applyProtection="1">
      <alignment horizontal="center" vertical="center"/>
      <protection hidden="1"/>
    </xf>
    <xf numFmtId="0" fontId="0" fillId="0" borderId="0" xfId="0" applyProtection="1">
      <protection hidden="1"/>
    </xf>
    <xf numFmtId="0" fontId="0" fillId="0" borderId="0" xfId="0" applyAlignment="1" applyProtection="1">
      <alignment wrapText="1"/>
      <protection hidden="1"/>
    </xf>
    <xf numFmtId="0" fontId="0" fillId="8" borderId="0" xfId="0" applyFill="1" applyProtection="1">
      <protection hidden="1"/>
    </xf>
    <xf numFmtId="0" fontId="16" fillId="8" borderId="0" xfId="0" applyFont="1" applyFill="1" applyAlignment="1" applyProtection="1">
      <alignment wrapText="1"/>
      <protection hidden="1"/>
    </xf>
    <xf numFmtId="0" fontId="15" fillId="0" borderId="0" xfId="0" applyFont="1" applyAlignment="1" applyProtection="1">
      <alignment vertical="center"/>
      <protection hidden="1"/>
    </xf>
    <xf numFmtId="0" fontId="16" fillId="0" borderId="0" xfId="0" applyFont="1" applyAlignment="1" applyProtection="1">
      <alignment wrapText="1"/>
      <protection hidden="1"/>
    </xf>
    <xf numFmtId="0" fontId="15" fillId="0" borderId="2" xfId="0" applyFont="1" applyBorder="1" applyAlignment="1" applyProtection="1">
      <alignment wrapText="1"/>
      <protection hidden="1"/>
    </xf>
    <xf numFmtId="0" fontId="20" fillId="0" borderId="0" xfId="0" applyFont="1" applyAlignment="1" applyProtection="1">
      <alignment wrapText="1"/>
      <protection hidden="1"/>
    </xf>
    <xf numFmtId="0" fontId="4" fillId="0" borderId="0" xfId="0" applyFont="1" applyProtection="1">
      <protection hidden="1"/>
    </xf>
    <xf numFmtId="0" fontId="16" fillId="0" borderId="0" xfId="0" applyFont="1" applyAlignment="1" applyProtection="1">
      <alignment vertical="center" wrapText="1"/>
      <protection hidden="1"/>
    </xf>
    <xf numFmtId="0" fontId="16" fillId="13" borderId="0" xfId="0" applyFont="1" applyFill="1" applyAlignment="1" applyProtection="1">
      <alignment vertical="center" wrapText="1"/>
      <protection hidden="1"/>
    </xf>
    <xf numFmtId="0" fontId="21" fillId="13" borderId="0" xfId="0" applyFont="1" applyFill="1" applyAlignment="1" applyProtection="1">
      <alignment horizontal="center" vertical="center" wrapText="1"/>
      <protection hidden="1"/>
    </xf>
    <xf numFmtId="10" fontId="19" fillId="14" borderId="0" xfId="0" applyNumberFormat="1" applyFont="1" applyFill="1" applyAlignment="1" applyProtection="1">
      <alignment horizontal="center" vertical="center" wrapText="1"/>
      <protection hidden="1"/>
    </xf>
    <xf numFmtId="0" fontId="20" fillId="0" borderId="0" xfId="0" applyFont="1" applyAlignment="1" applyProtection="1">
      <alignment horizontal="left"/>
      <protection hidden="1"/>
    </xf>
    <xf numFmtId="10" fontId="20" fillId="0" borderId="0" xfId="0" applyNumberFormat="1" applyFont="1" applyAlignment="1" applyProtection="1">
      <alignment wrapText="1"/>
      <protection hidden="1"/>
    </xf>
    <xf numFmtId="0" fontId="15" fillId="0" borderId="9" xfId="0" applyFont="1" applyBorder="1" applyAlignment="1" applyProtection="1">
      <alignment horizontal="center" vertical="center" wrapText="1"/>
      <protection hidden="1"/>
    </xf>
    <xf numFmtId="0" fontId="15" fillId="0" borderId="11" xfId="0" applyFont="1" applyBorder="1" applyAlignment="1" applyProtection="1">
      <alignment vertical="center" wrapText="1"/>
      <protection hidden="1"/>
    </xf>
    <xf numFmtId="0" fontId="15" fillId="10" borderId="11" xfId="0" applyFont="1" applyFill="1" applyBorder="1" applyAlignment="1" applyProtection="1">
      <alignment horizontal="center" vertical="center" wrapText="1"/>
      <protection hidden="1"/>
    </xf>
    <xf numFmtId="0" fontId="15" fillId="11" borderId="11" xfId="0" applyFont="1" applyFill="1" applyBorder="1" applyAlignment="1" applyProtection="1">
      <alignment horizontal="center" vertical="center" wrapText="1"/>
      <protection hidden="1"/>
    </xf>
    <xf numFmtId="10" fontId="15" fillId="0" borderId="12" xfId="0" applyNumberFormat="1" applyFont="1" applyBorder="1" applyAlignment="1" applyProtection="1">
      <alignment horizontal="center" vertical="center" wrapText="1"/>
      <protection hidden="1"/>
    </xf>
    <xf numFmtId="0" fontId="15" fillId="0" borderId="13" xfId="0" applyFont="1" applyBorder="1" applyAlignment="1" applyProtection="1">
      <alignment horizontal="center" vertical="center" wrapText="1"/>
      <protection hidden="1"/>
    </xf>
    <xf numFmtId="0" fontId="15" fillId="0" borderId="10" xfId="0" applyFont="1" applyBorder="1" applyAlignment="1" applyProtection="1">
      <alignment vertical="center" wrapText="1"/>
      <protection hidden="1"/>
    </xf>
    <xf numFmtId="0" fontId="15" fillId="10" borderId="10" xfId="0" applyFont="1" applyFill="1" applyBorder="1" applyAlignment="1" applyProtection="1">
      <alignment horizontal="center" vertical="center" wrapText="1"/>
      <protection hidden="1"/>
    </xf>
    <xf numFmtId="0" fontId="15" fillId="11" borderId="10" xfId="0" applyFont="1" applyFill="1" applyBorder="1" applyAlignment="1" applyProtection="1">
      <alignment horizontal="center" vertical="center" wrapText="1"/>
      <protection hidden="1"/>
    </xf>
    <xf numFmtId="10" fontId="15" fillId="0" borderId="14" xfId="0" applyNumberFormat="1" applyFont="1" applyBorder="1" applyAlignment="1" applyProtection="1">
      <alignment horizontal="center" vertical="center" wrapText="1"/>
      <protection hidden="1"/>
    </xf>
    <xf numFmtId="10" fontId="22" fillId="5" borderId="0" xfId="0" applyNumberFormat="1" applyFont="1" applyFill="1" applyAlignment="1" applyProtection="1">
      <alignment horizontal="center" vertical="center" wrapText="1"/>
      <protection hidden="1"/>
    </xf>
    <xf numFmtId="0" fontId="15" fillId="0" borderId="15" xfId="0" applyFont="1" applyBorder="1" applyAlignment="1" applyProtection="1">
      <alignment horizontal="center" vertical="center" wrapText="1"/>
      <protection hidden="1"/>
    </xf>
    <xf numFmtId="0" fontId="15" fillId="0" borderId="8" xfId="0" applyFont="1" applyBorder="1" applyAlignment="1" applyProtection="1">
      <alignment vertical="center" wrapText="1"/>
      <protection hidden="1"/>
    </xf>
    <xf numFmtId="0" fontId="15" fillId="10" borderId="8" xfId="0" applyFont="1" applyFill="1" applyBorder="1" applyAlignment="1" applyProtection="1">
      <alignment horizontal="center" vertical="center" wrapText="1"/>
      <protection hidden="1"/>
    </xf>
    <xf numFmtId="0" fontId="15" fillId="11" borderId="8" xfId="0" applyFont="1" applyFill="1" applyBorder="1" applyAlignment="1" applyProtection="1">
      <alignment horizontal="center" vertical="center" wrapText="1"/>
      <protection hidden="1"/>
    </xf>
    <xf numFmtId="10" fontId="15" fillId="0" borderId="17" xfId="0" applyNumberFormat="1" applyFont="1" applyBorder="1" applyAlignment="1" applyProtection="1">
      <alignment horizontal="center" vertical="center" wrapText="1"/>
      <protection hidden="1"/>
    </xf>
    <xf numFmtId="0" fontId="15" fillId="0" borderId="18" xfId="0" applyFont="1" applyBorder="1" applyAlignment="1" applyProtection="1">
      <alignment horizontal="center" vertical="center" wrapText="1"/>
      <protection hidden="1"/>
    </xf>
    <xf numFmtId="0" fontId="15" fillId="0" borderId="1" xfId="0" applyFont="1" applyBorder="1" applyAlignment="1" applyProtection="1">
      <alignment vertical="center" wrapText="1"/>
      <protection hidden="1"/>
    </xf>
    <xf numFmtId="0" fontId="15" fillId="10" borderId="1" xfId="0" applyFont="1" applyFill="1" applyBorder="1" applyAlignment="1" applyProtection="1">
      <alignment horizontal="center" vertical="center" wrapText="1"/>
      <protection hidden="1"/>
    </xf>
    <xf numFmtId="0" fontId="15" fillId="11" borderId="1" xfId="0" applyFont="1" applyFill="1" applyBorder="1" applyAlignment="1" applyProtection="1">
      <alignment horizontal="center" vertical="center" wrapText="1"/>
      <protection hidden="1"/>
    </xf>
    <xf numFmtId="10"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wrapText="1"/>
      <protection hidden="1"/>
    </xf>
    <xf numFmtId="0" fontId="15" fillId="0" borderId="19" xfId="0" applyFont="1" applyBorder="1" applyAlignment="1" applyProtection="1">
      <alignment vertical="center" wrapText="1"/>
      <protection hidden="1"/>
    </xf>
    <xf numFmtId="0" fontId="15" fillId="10" borderId="19" xfId="0" applyFont="1" applyFill="1" applyBorder="1" applyAlignment="1" applyProtection="1">
      <alignment horizontal="center" vertical="center" wrapText="1"/>
      <protection hidden="1"/>
    </xf>
    <xf numFmtId="0" fontId="15" fillId="11" borderId="19" xfId="0" applyFont="1" applyFill="1" applyBorder="1" applyAlignment="1" applyProtection="1">
      <alignment horizontal="center" vertical="center" wrapText="1"/>
      <protection hidden="1"/>
    </xf>
    <xf numFmtId="10" fontId="15" fillId="0" borderId="22" xfId="0" applyNumberFormat="1"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4" xfId="0" applyFont="1" applyBorder="1" applyAlignment="1" applyProtection="1">
      <alignment vertical="center" wrapText="1"/>
      <protection hidden="1"/>
    </xf>
    <xf numFmtId="0" fontId="15" fillId="10" borderId="24" xfId="0" applyFont="1" applyFill="1" applyBorder="1" applyAlignment="1" applyProtection="1">
      <alignment horizontal="center" vertical="center" wrapText="1"/>
      <protection hidden="1"/>
    </xf>
    <xf numFmtId="0" fontId="15" fillId="11" borderId="24" xfId="0" applyFont="1" applyFill="1" applyBorder="1" applyAlignment="1" applyProtection="1">
      <alignment horizontal="center" vertical="center" wrapText="1"/>
      <protection hidden="1"/>
    </xf>
    <xf numFmtId="10" fontId="15" fillId="0" borderId="25" xfId="0" applyNumberFormat="1" applyFont="1" applyBorder="1" applyAlignment="1" applyProtection="1">
      <alignment horizontal="center" vertical="center" wrapText="1"/>
      <protection hidden="1"/>
    </xf>
    <xf numFmtId="0" fontId="16" fillId="0" borderId="16" xfId="0" applyFont="1" applyBorder="1" applyAlignment="1" applyProtection="1">
      <alignment vertical="center" wrapText="1"/>
      <protection hidden="1"/>
    </xf>
    <xf numFmtId="0" fontId="23" fillId="12" borderId="23" xfId="0" applyFont="1" applyFill="1" applyBorder="1" applyAlignment="1" applyProtection="1">
      <alignment horizontal="center" vertical="center" wrapText="1"/>
      <protection hidden="1"/>
    </xf>
    <xf numFmtId="0" fontId="24" fillId="11" borderId="25" xfId="0" applyFont="1" applyFill="1" applyBorder="1" applyAlignment="1" applyProtection="1">
      <alignment horizontal="center" vertical="center" wrapText="1"/>
      <protection hidden="1"/>
    </xf>
    <xf numFmtId="10" fontId="25" fillId="5" borderId="26" xfId="0" applyNumberFormat="1" applyFont="1" applyFill="1" applyBorder="1" applyAlignment="1" applyProtection="1">
      <alignment horizontal="center" vertical="center" wrapText="1"/>
      <protection hidden="1"/>
    </xf>
    <xf numFmtId="0" fontId="16" fillId="9" borderId="0" xfId="0" applyFont="1" applyFill="1" applyAlignment="1" applyProtection="1">
      <alignment wrapText="1"/>
      <protection hidden="1"/>
    </xf>
    <xf numFmtId="0" fontId="15" fillId="0" borderId="0" xfId="0" applyFont="1" applyAlignment="1" applyProtection="1">
      <alignment horizontal="center" wrapText="1"/>
      <protection hidden="1"/>
    </xf>
    <xf numFmtId="0" fontId="17" fillId="0" borderId="0" xfId="0" applyFont="1" applyAlignment="1" applyProtection="1">
      <alignment vertical="center"/>
      <protection hidden="1"/>
    </xf>
    <xf numFmtId="0" fontId="27" fillId="0" borderId="0" xfId="0" applyFont="1" applyAlignment="1" applyProtection="1">
      <alignment wrapText="1"/>
      <protection hidden="1"/>
    </xf>
    <xf numFmtId="0" fontId="29" fillId="0" borderId="0" xfId="0" applyFont="1" applyProtection="1">
      <protection hidden="1"/>
    </xf>
    <xf numFmtId="0" fontId="31" fillId="0" borderId="0" xfId="0" applyFont="1" applyAlignment="1" applyProtection="1">
      <alignment vertical="center"/>
      <protection hidden="1"/>
    </xf>
    <xf numFmtId="0" fontId="32" fillId="0" borderId="0" xfId="0" applyFont="1" applyAlignment="1" applyProtection="1">
      <alignment vertical="center"/>
      <protection hidden="1"/>
    </xf>
    <xf numFmtId="0" fontId="0" fillId="0" borderId="0" xfId="0" applyAlignment="1" applyProtection="1">
      <alignment vertical="center"/>
      <protection hidden="1"/>
    </xf>
    <xf numFmtId="0" fontId="4" fillId="15" borderId="28" xfId="0" applyFont="1" applyFill="1" applyBorder="1" applyAlignment="1" applyProtection="1">
      <alignment horizontal="center" vertical="center"/>
      <protection hidden="1"/>
    </xf>
    <xf numFmtId="0" fontId="4" fillId="7" borderId="29" xfId="0" applyFont="1" applyFill="1" applyBorder="1" applyAlignment="1" applyProtection="1">
      <alignment horizontal="center" vertical="center"/>
      <protection hidden="1"/>
    </xf>
    <xf numFmtId="0" fontId="4" fillId="16" borderId="30" xfId="0" applyFont="1" applyFill="1" applyBorder="1" applyAlignment="1" applyProtection="1">
      <alignment horizontal="center" vertical="center"/>
      <protection hidden="1"/>
    </xf>
    <xf numFmtId="0" fontId="4" fillId="16" borderId="31" xfId="0" applyFont="1" applyFill="1" applyBorder="1" applyAlignment="1" applyProtection="1">
      <alignment horizontal="center" vertical="center"/>
      <protection hidden="1"/>
    </xf>
    <xf numFmtId="14" fontId="0" fillId="0" borderId="0" xfId="0" applyNumberFormat="1"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0" fontId="4" fillId="16" borderId="32" xfId="0" applyFont="1" applyFill="1" applyBorder="1" applyAlignment="1" applyProtection="1">
      <alignment horizontal="center" vertical="center"/>
      <protection hidden="1"/>
    </xf>
    <xf numFmtId="0" fontId="4" fillId="16" borderId="33" xfId="0" applyFont="1" applyFill="1" applyBorder="1" applyAlignment="1" applyProtection="1">
      <alignment horizontal="center" vertical="center"/>
      <protection hidden="1"/>
    </xf>
    <xf numFmtId="0" fontId="4" fillId="16" borderId="34" xfId="0" applyFont="1" applyFill="1" applyBorder="1" applyAlignment="1" applyProtection="1">
      <alignment horizontal="center" vertical="center"/>
      <protection hidden="1"/>
    </xf>
    <xf numFmtId="0" fontId="4" fillId="16" borderId="35" xfId="0" applyFont="1" applyFill="1" applyBorder="1" applyAlignment="1" applyProtection="1">
      <alignment horizontal="center" vertical="center"/>
      <protection hidden="1"/>
    </xf>
    <xf numFmtId="0" fontId="4" fillId="16" borderId="36" xfId="0" applyFont="1" applyFill="1" applyBorder="1" applyProtection="1">
      <protection hidden="1"/>
    </xf>
    <xf numFmtId="0" fontId="4" fillId="16" borderId="37" xfId="0" applyFont="1" applyFill="1" applyBorder="1" applyProtection="1">
      <protection hidden="1"/>
    </xf>
    <xf numFmtId="0" fontId="4" fillId="16" borderId="38" xfId="0" applyFont="1" applyFill="1" applyBorder="1" applyProtection="1">
      <protection hidden="1"/>
    </xf>
    <xf numFmtId="0" fontId="4" fillId="15" borderId="30" xfId="0" applyFont="1" applyFill="1" applyBorder="1" applyAlignment="1" applyProtection="1">
      <alignment horizontal="center" vertical="center"/>
      <protection hidden="1"/>
    </xf>
    <xf numFmtId="0" fontId="4" fillId="7" borderId="39" xfId="0" applyFont="1" applyFill="1" applyBorder="1" applyAlignment="1" applyProtection="1">
      <alignment horizontal="center" vertical="center"/>
      <protection hidden="1"/>
    </xf>
    <xf numFmtId="0" fontId="4" fillId="16" borderId="40" xfId="0" applyFont="1" applyFill="1" applyBorder="1" applyAlignment="1" applyProtection="1">
      <alignment horizontal="center"/>
      <protection hidden="1"/>
    </xf>
    <xf numFmtId="0" fontId="4" fillId="16" borderId="41" xfId="0" applyFont="1" applyFill="1" applyBorder="1" applyAlignment="1" applyProtection="1">
      <alignment horizontal="left" vertical="center"/>
      <protection hidden="1"/>
    </xf>
    <xf numFmtId="0" fontId="4" fillId="16" borderId="42" xfId="0" applyFont="1" applyFill="1" applyBorder="1" applyAlignment="1" applyProtection="1">
      <alignment horizontal="left" vertical="center" wrapText="1"/>
      <protection hidden="1"/>
    </xf>
    <xf numFmtId="0" fontId="4" fillId="16" borderId="42" xfId="0" applyFont="1" applyFill="1" applyBorder="1" applyAlignment="1" applyProtection="1">
      <alignment horizontal="left" vertical="center"/>
      <protection hidden="1"/>
    </xf>
    <xf numFmtId="0" fontId="0" fillId="16" borderId="42" xfId="0" applyFill="1" applyBorder="1" applyAlignment="1" applyProtection="1">
      <alignment horizontal="left" vertical="center"/>
      <protection hidden="1"/>
    </xf>
    <xf numFmtId="0" fontId="0" fillId="0" borderId="43" xfId="0" applyBorder="1" applyAlignment="1" applyProtection="1">
      <alignment horizontal="left" vertical="center"/>
      <protection hidden="1"/>
    </xf>
    <xf numFmtId="0" fontId="4" fillId="16" borderId="44" xfId="0" applyFont="1" applyFill="1" applyBorder="1" applyAlignment="1" applyProtection="1">
      <alignment horizontal="center" vertical="center"/>
      <protection hidden="1"/>
    </xf>
    <xf numFmtId="0" fontId="4" fillId="16" borderId="45" xfId="0" applyFont="1" applyFill="1" applyBorder="1" applyAlignment="1" applyProtection="1">
      <alignment horizontal="center" vertical="center"/>
      <protection hidden="1"/>
    </xf>
    <xf numFmtId="0" fontId="4" fillId="16" borderId="46" xfId="0" applyFont="1" applyFill="1" applyBorder="1" applyAlignment="1" applyProtection="1">
      <alignment horizontal="center" vertical="center"/>
      <protection hidden="1"/>
    </xf>
    <xf numFmtId="0" fontId="4" fillId="16" borderId="47" xfId="0" applyFont="1" applyFill="1" applyBorder="1" applyAlignment="1" applyProtection="1">
      <alignment horizontal="center" vertical="center"/>
      <protection hidden="1"/>
    </xf>
    <xf numFmtId="0" fontId="16" fillId="0" borderId="48" xfId="0" applyFont="1" applyBorder="1" applyAlignment="1" applyProtection="1">
      <alignment horizontal="left" vertical="center"/>
      <protection hidden="1"/>
    </xf>
    <xf numFmtId="0" fontId="0" fillId="0" borderId="49" xfId="0" applyBorder="1" applyProtection="1">
      <protection hidden="1"/>
    </xf>
    <xf numFmtId="0" fontId="0" fillId="0" borderId="50" xfId="0" applyBorder="1" applyProtection="1">
      <protection hidden="1"/>
    </xf>
    <xf numFmtId="9" fontId="0" fillId="0" borderId="51" xfId="1" applyFont="1" applyBorder="1" applyAlignment="1" applyProtection="1">
      <alignment horizontal="center" vertical="center"/>
      <protection hidden="1"/>
    </xf>
    <xf numFmtId="164" fontId="0" fillId="0" borderId="52" xfId="1" applyNumberFormat="1" applyFont="1" applyBorder="1" applyAlignment="1" applyProtection="1">
      <alignment horizontal="center" vertical="center"/>
      <protection hidden="1"/>
    </xf>
    <xf numFmtId="0" fontId="0" fillId="0" borderId="53" xfId="0" applyBorder="1" applyAlignment="1" applyProtection="1">
      <alignment horizontal="center" vertical="center"/>
      <protection hidden="1"/>
    </xf>
    <xf numFmtId="0" fontId="10" fillId="17" borderId="54" xfId="0" applyFont="1" applyFill="1" applyBorder="1" applyAlignment="1" applyProtection="1">
      <alignment horizontal="left" vertical="center"/>
      <protection hidden="1"/>
    </xf>
    <xf numFmtId="0" fontId="10" fillId="17" borderId="1" xfId="0" applyFont="1" applyFill="1" applyBorder="1" applyAlignment="1" applyProtection="1">
      <alignment horizontal="left" vertical="center" wrapText="1"/>
      <protection hidden="1"/>
    </xf>
    <xf numFmtId="0" fontId="10" fillId="17" borderId="1" xfId="0" applyFont="1" applyFill="1" applyBorder="1" applyAlignment="1" applyProtection="1">
      <alignment horizontal="left" vertical="center"/>
      <protection hidden="1"/>
    </xf>
    <xf numFmtId="0" fontId="10" fillId="0" borderId="43" xfId="0" applyFont="1" applyBorder="1" applyAlignment="1" applyProtection="1">
      <alignment horizontal="left" vertical="center"/>
      <protection hidden="1"/>
    </xf>
    <xf numFmtId="0" fontId="10" fillId="17" borderId="55" xfId="0" applyFont="1" applyFill="1" applyBorder="1" applyAlignment="1" applyProtection="1">
      <alignment horizontal="center" vertical="center"/>
      <protection hidden="1"/>
    </xf>
    <xf numFmtId="0" fontId="10" fillId="17" borderId="56" xfId="0" applyFont="1" applyFill="1" applyBorder="1" applyAlignment="1" applyProtection="1">
      <alignment horizontal="center" vertical="center"/>
      <protection hidden="1"/>
    </xf>
    <xf numFmtId="0" fontId="10" fillId="17" borderId="57" xfId="0" applyFont="1" applyFill="1" applyBorder="1" applyAlignment="1" applyProtection="1">
      <alignment horizontal="center" vertical="center"/>
      <protection hidden="1"/>
    </xf>
    <xf numFmtId="0" fontId="10" fillId="17" borderId="58" xfId="0" applyFont="1" applyFill="1" applyBorder="1" applyAlignment="1" applyProtection="1">
      <alignment horizontal="center" vertical="center"/>
      <protection hidden="1"/>
    </xf>
    <xf numFmtId="0" fontId="16" fillId="0" borderId="54" xfId="0" applyFont="1" applyBorder="1" applyAlignment="1" applyProtection="1">
      <alignment horizontal="left" vertical="center"/>
      <protection hidden="1"/>
    </xf>
    <xf numFmtId="0" fontId="0" fillId="0" borderId="1" xfId="0" applyBorder="1" applyProtection="1">
      <protection hidden="1"/>
    </xf>
    <xf numFmtId="0" fontId="0" fillId="0" borderId="59" xfId="0" applyBorder="1" applyProtection="1">
      <protection hidden="1"/>
    </xf>
    <xf numFmtId="9" fontId="0" fillId="0" borderId="57" xfId="1" applyFont="1" applyBorder="1" applyAlignment="1" applyProtection="1">
      <alignment horizontal="center" vertical="center"/>
      <protection hidden="1"/>
    </xf>
    <xf numFmtId="164" fontId="0" fillId="0" borderId="60" xfId="1" applyNumberFormat="1" applyFont="1"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0" fillId="0" borderId="54" xfId="0" applyBorder="1" applyAlignment="1" applyProtection="1">
      <alignment horizontal="left" vertical="center"/>
      <protection hidden="1"/>
    </xf>
    <xf numFmtId="0" fontId="0" fillId="0" borderId="61"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43" xfId="0" applyBorder="1" applyAlignment="1" applyProtection="1">
      <alignment vertical="center" wrapText="1"/>
      <protection hidden="1"/>
    </xf>
    <xf numFmtId="0" fontId="4" fillId="0" borderId="55" xfId="0" applyFont="1" applyBorder="1" applyAlignment="1" applyProtection="1">
      <alignment horizontal="center" vertical="center"/>
      <protection hidden="1"/>
    </xf>
    <xf numFmtId="0" fontId="4" fillId="0" borderId="56" xfId="0" applyFont="1"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4" fillId="16" borderId="54" xfId="0" applyFont="1" applyFill="1" applyBorder="1" applyAlignment="1" applyProtection="1">
      <alignment horizontal="left" vertical="center"/>
      <protection hidden="1"/>
    </xf>
    <xf numFmtId="0" fontId="4" fillId="16" borderId="1" xfId="0" applyFont="1" applyFill="1" applyBorder="1" applyAlignment="1" applyProtection="1">
      <alignment horizontal="left" vertical="center" wrapText="1"/>
      <protection hidden="1"/>
    </xf>
    <xf numFmtId="0" fontId="4" fillId="16" borderId="1" xfId="0" applyFont="1" applyFill="1" applyBorder="1" applyAlignment="1" applyProtection="1">
      <alignment horizontal="left" vertical="center"/>
      <protection hidden="1"/>
    </xf>
    <xf numFmtId="0" fontId="0" fillId="16" borderId="1" xfId="0" applyFill="1" applyBorder="1" applyAlignment="1" applyProtection="1">
      <alignment horizontal="left" vertical="center"/>
      <protection hidden="1"/>
    </xf>
    <xf numFmtId="0" fontId="4" fillId="16" borderId="55" xfId="0" applyFont="1" applyFill="1" applyBorder="1" applyAlignment="1" applyProtection="1">
      <alignment horizontal="center" vertical="center"/>
      <protection hidden="1"/>
    </xf>
    <xf numFmtId="0" fontId="4" fillId="16" borderId="56" xfId="0" applyFont="1" applyFill="1" applyBorder="1" applyAlignment="1" applyProtection="1">
      <alignment horizontal="center" vertical="center"/>
      <protection hidden="1"/>
    </xf>
    <xf numFmtId="0" fontId="4" fillId="16" borderId="57" xfId="0" applyFont="1" applyFill="1" applyBorder="1" applyAlignment="1" applyProtection="1">
      <alignment horizontal="center" vertical="center"/>
      <protection hidden="1"/>
    </xf>
    <xf numFmtId="0" fontId="4" fillId="16" borderId="58" xfId="0" applyFont="1" applyFill="1" applyBorder="1" applyAlignment="1" applyProtection="1">
      <alignment horizontal="center" vertical="center"/>
      <protection hidden="1"/>
    </xf>
    <xf numFmtId="0" fontId="16" fillId="0" borderId="64" xfId="0" applyFont="1" applyBorder="1" applyAlignment="1" applyProtection="1">
      <alignment horizontal="left" vertical="center"/>
      <protection hidden="1"/>
    </xf>
    <xf numFmtId="0" fontId="0" fillId="0" borderId="65" xfId="0" applyBorder="1" applyProtection="1">
      <protection hidden="1"/>
    </xf>
    <xf numFmtId="0" fontId="0" fillId="0" borderId="66" xfId="0" applyBorder="1" applyProtection="1">
      <protection hidden="1"/>
    </xf>
    <xf numFmtId="9" fontId="0" fillId="0" borderId="67" xfId="1" applyFont="1" applyBorder="1" applyAlignment="1" applyProtection="1">
      <alignment horizontal="center" vertical="center"/>
      <protection hidden="1"/>
    </xf>
    <xf numFmtId="164" fontId="0" fillId="0" borderId="68" xfId="1" applyNumberFormat="1" applyFont="1" applyBorder="1" applyAlignment="1" applyProtection="1">
      <alignment horizontal="center" vertical="center"/>
      <protection hidden="1"/>
    </xf>
    <xf numFmtId="0" fontId="0" fillId="0" borderId="69" xfId="0" applyBorder="1" applyAlignment="1" applyProtection="1">
      <alignment horizontal="center" vertical="center"/>
      <protection hidden="1"/>
    </xf>
    <xf numFmtId="0" fontId="0" fillId="0" borderId="70" xfId="0" applyBorder="1" applyAlignment="1" applyProtection="1">
      <alignment horizontal="left" vertical="center"/>
      <protection hidden="1"/>
    </xf>
    <xf numFmtId="0" fontId="0" fillId="0" borderId="72" xfId="0" applyBorder="1" applyAlignment="1" applyProtection="1">
      <alignment horizontal="left" vertical="center"/>
      <protection hidden="1"/>
    </xf>
    <xf numFmtId="0" fontId="0" fillId="0" borderId="74" xfId="0" applyBorder="1" applyAlignment="1" applyProtection="1">
      <alignment horizontal="left" vertical="center"/>
      <protection hidden="1"/>
    </xf>
    <xf numFmtId="0" fontId="4" fillId="16" borderId="36" xfId="0" applyFont="1" applyFill="1" applyBorder="1" applyAlignment="1" applyProtection="1">
      <alignment vertical="center"/>
      <protection hidden="1"/>
    </xf>
    <xf numFmtId="0" fontId="4" fillId="16" borderId="37" xfId="0" applyFont="1" applyFill="1" applyBorder="1" applyAlignment="1" applyProtection="1">
      <alignment vertical="center"/>
      <protection hidden="1"/>
    </xf>
    <xf numFmtId="0" fontId="4" fillId="16" borderId="38" xfId="0" applyFont="1" applyFill="1" applyBorder="1" applyAlignment="1" applyProtection="1">
      <alignment vertical="center"/>
      <protection hidden="1"/>
    </xf>
    <xf numFmtId="0" fontId="4" fillId="16" borderId="76" xfId="0" applyFont="1" applyFill="1" applyBorder="1" applyAlignment="1" applyProtection="1">
      <alignment horizontal="center" vertical="center"/>
      <protection hidden="1"/>
    </xf>
    <xf numFmtId="0" fontId="4" fillId="16" borderId="77" xfId="0" applyFont="1" applyFill="1" applyBorder="1" applyAlignment="1" applyProtection="1">
      <alignment horizontal="center" vertical="center"/>
      <protection hidden="1"/>
    </xf>
    <xf numFmtId="0" fontId="4" fillId="16" borderId="40" xfId="0" applyFont="1" applyFill="1" applyBorder="1" applyAlignment="1" applyProtection="1">
      <alignment horizontal="center" vertical="center"/>
      <protection hidden="1"/>
    </xf>
    <xf numFmtId="0" fontId="16" fillId="0" borderId="72" xfId="0" applyFont="1" applyBorder="1" applyAlignment="1" applyProtection="1">
      <alignment horizontal="left" vertical="center"/>
      <protection hidden="1"/>
    </xf>
    <xf numFmtId="0" fontId="0" fillId="0" borderId="78" xfId="0" applyBorder="1" applyAlignment="1" applyProtection="1">
      <alignment vertical="center"/>
      <protection hidden="1"/>
    </xf>
    <xf numFmtId="0" fontId="0" fillId="0" borderId="79" xfId="0" applyBorder="1" applyAlignment="1" applyProtection="1">
      <alignment vertical="center"/>
      <protection hidden="1"/>
    </xf>
    <xf numFmtId="0" fontId="0" fillId="0" borderId="46" xfId="0" applyBorder="1" applyAlignment="1" applyProtection="1">
      <alignment horizontal="center" vertical="center"/>
      <protection hidden="1"/>
    </xf>
    <xf numFmtId="0" fontId="0" fillId="0" borderId="80" xfId="1" applyNumberFormat="1" applyFont="1"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1" xfId="0" applyBorder="1" applyAlignment="1" applyProtection="1">
      <alignment vertical="center"/>
      <protection hidden="1"/>
    </xf>
    <xf numFmtId="0" fontId="0" fillId="0" borderId="59" xfId="0" applyBorder="1" applyAlignment="1" applyProtection="1">
      <alignment vertical="center"/>
      <protection hidden="1"/>
    </xf>
    <xf numFmtId="0" fontId="0" fillId="0" borderId="60" xfId="1" applyNumberFormat="1" applyFont="1" applyBorder="1" applyAlignment="1" applyProtection="1">
      <alignment horizontal="center" vertical="center"/>
      <protection hidden="1"/>
    </xf>
    <xf numFmtId="0" fontId="16" fillId="0" borderId="81" xfId="0" applyFont="1" applyBorder="1" applyAlignment="1" applyProtection="1">
      <alignment horizontal="left" vertical="center"/>
      <protection hidden="1"/>
    </xf>
    <xf numFmtId="0" fontId="0" fillId="0" borderId="82" xfId="0" applyBorder="1" applyAlignment="1" applyProtection="1">
      <alignment vertical="center"/>
      <protection hidden="1"/>
    </xf>
    <xf numFmtId="0" fontId="0" fillId="0" borderId="83" xfId="0" applyBorder="1" applyAlignment="1" applyProtection="1">
      <alignment vertical="center"/>
      <protection hidden="1"/>
    </xf>
    <xf numFmtId="0" fontId="0" fillId="0" borderId="84" xfId="0" applyBorder="1" applyAlignment="1" applyProtection="1">
      <alignment horizontal="center" vertical="center"/>
      <protection hidden="1"/>
    </xf>
    <xf numFmtId="0" fontId="0" fillId="0" borderId="85" xfId="1" applyNumberFormat="1" applyFont="1" applyBorder="1" applyAlignment="1" applyProtection="1">
      <alignment horizontal="center" vertical="center"/>
      <protection hidden="1"/>
    </xf>
    <xf numFmtId="0" fontId="0" fillId="0" borderId="86" xfId="0" applyBorder="1" applyAlignment="1" applyProtection="1">
      <alignment horizontal="center" vertical="center"/>
      <protection hidden="1"/>
    </xf>
    <xf numFmtId="0" fontId="3" fillId="0" borderId="90" xfId="0" applyFont="1" applyBorder="1" applyAlignment="1" applyProtection="1">
      <alignment horizontal="center" vertical="center"/>
      <protection hidden="1"/>
    </xf>
    <xf numFmtId="0" fontId="3" fillId="0" borderId="91" xfId="0" applyFont="1" applyBorder="1" applyAlignment="1" applyProtection="1">
      <alignment horizontal="center" vertical="center"/>
      <protection hidden="1"/>
    </xf>
    <xf numFmtId="0" fontId="3" fillId="0" borderId="92" xfId="0" applyFont="1" applyBorder="1" applyAlignment="1" applyProtection="1">
      <alignment horizontal="center" vertical="center"/>
      <protection hidden="1"/>
    </xf>
    <xf numFmtId="0" fontId="10" fillId="0" borderId="0" xfId="0" applyFont="1" applyAlignment="1" applyProtection="1">
      <alignment vertical="center"/>
      <protection hidden="1"/>
    </xf>
    <xf numFmtId="0" fontId="0" fillId="0" borderId="93" xfId="0" applyBorder="1" applyAlignment="1" applyProtection="1">
      <alignment horizontal="left" vertical="center"/>
      <protection hidden="1"/>
    </xf>
    <xf numFmtId="0" fontId="0" fillId="0" borderId="65" xfId="0" applyBorder="1" applyAlignment="1" applyProtection="1">
      <alignment horizontal="left" vertical="center" wrapText="1"/>
      <protection hidden="1"/>
    </xf>
    <xf numFmtId="0" fontId="4" fillId="0" borderId="96" xfId="0" applyFont="1" applyBorder="1" applyAlignment="1" applyProtection="1">
      <alignment horizontal="center" vertical="center"/>
      <protection hidden="1"/>
    </xf>
    <xf numFmtId="0" fontId="4" fillId="0" borderId="97" xfId="0" applyFont="1" applyBorder="1" applyAlignment="1" applyProtection="1">
      <alignment horizontal="center" vertical="center"/>
      <protection hidden="1"/>
    </xf>
    <xf numFmtId="0" fontId="0" fillId="0" borderId="67" xfId="0" applyBorder="1" applyAlignment="1" applyProtection="1">
      <alignment horizontal="center" vertical="center"/>
      <protection hidden="1"/>
    </xf>
    <xf numFmtId="0" fontId="0" fillId="0" borderId="103" xfId="0" applyBorder="1" applyAlignment="1" applyProtection="1">
      <alignment wrapText="1"/>
      <protection locked="0" hidden="1"/>
    </xf>
    <xf numFmtId="0" fontId="0" fillId="0" borderId="89" xfId="0" applyBorder="1" applyProtection="1">
      <protection locked="0" hidden="1"/>
    </xf>
    <xf numFmtId="0" fontId="0" fillId="0" borderId="98" xfId="0" applyBorder="1" applyProtection="1">
      <protection locked="0" hidden="1"/>
    </xf>
    <xf numFmtId="0" fontId="0" fillId="0" borderId="99" xfId="0" applyBorder="1" applyProtection="1">
      <protection locked="0" hidden="1"/>
    </xf>
    <xf numFmtId="0" fontId="0" fillId="0" borderId="0" xfId="0" applyProtection="1">
      <protection locked="0" hidden="1"/>
    </xf>
    <xf numFmtId="0" fontId="0" fillId="0" borderId="104" xfId="0" applyBorder="1" applyAlignment="1" applyProtection="1">
      <alignment wrapText="1"/>
      <protection locked="0" hidden="1"/>
    </xf>
    <xf numFmtId="0" fontId="0" fillId="0" borderId="105" xfId="0" applyBorder="1" applyProtection="1">
      <protection locked="0" hidden="1"/>
    </xf>
    <xf numFmtId="0" fontId="0" fillId="0" borderId="106" xfId="0" applyBorder="1" applyProtection="1">
      <protection locked="0" hidden="1"/>
    </xf>
    <xf numFmtId="0" fontId="0" fillId="0" borderId="107" xfId="0" applyBorder="1" applyAlignment="1" applyProtection="1">
      <alignment wrapText="1"/>
      <protection locked="0" hidden="1"/>
    </xf>
    <xf numFmtId="0" fontId="0" fillId="0" borderId="100" xfId="0" applyBorder="1" applyProtection="1">
      <protection locked="0" hidden="1"/>
    </xf>
    <xf numFmtId="0" fontId="0" fillId="0" borderId="101" xfId="0" applyBorder="1" applyProtection="1">
      <protection locked="0" hidden="1"/>
    </xf>
    <xf numFmtId="0" fontId="0" fillId="0" borderId="102" xfId="0" applyBorder="1" applyProtection="1">
      <protection locked="0" hidden="1"/>
    </xf>
    <xf numFmtId="0" fontId="0" fillId="18" borderId="95" xfId="0" applyFill="1" applyBorder="1" applyAlignment="1" applyProtection="1">
      <alignment horizontal="center" vertical="center" wrapText="1"/>
      <protection locked="0" hidden="1"/>
    </xf>
    <xf numFmtId="0" fontId="0" fillId="18" borderId="95" xfId="0" applyFill="1" applyBorder="1" applyAlignment="1" applyProtection="1">
      <alignment horizontal="center" vertical="center"/>
      <protection locked="0" hidden="1"/>
    </xf>
    <xf numFmtId="0" fontId="0" fillId="18" borderId="108" xfId="0" applyFill="1"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35" fillId="0" borderId="0" xfId="0" applyFont="1" applyProtection="1">
      <protection hidden="1"/>
    </xf>
    <xf numFmtId="0" fontId="36" fillId="19" borderId="0" xfId="0" applyFont="1" applyFill="1" applyAlignment="1" applyProtection="1">
      <alignment horizontal="right"/>
      <protection hidden="1"/>
    </xf>
    <xf numFmtId="0" fontId="37" fillId="0" borderId="0" xfId="0" applyFont="1" applyProtection="1">
      <protection hidden="1"/>
    </xf>
    <xf numFmtId="0" fontId="37" fillId="0" borderId="0" xfId="0" applyFont="1" applyAlignment="1" applyProtection="1">
      <alignment horizontal="center" vertical="center"/>
      <protection hidden="1"/>
    </xf>
    <xf numFmtId="10" fontId="37" fillId="0" borderId="0" xfId="1" applyNumberFormat="1" applyFont="1" applyAlignment="1" applyProtection="1">
      <alignment horizontal="center" vertical="center"/>
      <protection hidden="1"/>
    </xf>
    <xf numFmtId="0" fontId="37" fillId="0" borderId="0" xfId="0" applyFont="1" applyAlignment="1" applyProtection="1">
      <alignment wrapText="1"/>
      <protection hidden="1"/>
    </xf>
    <xf numFmtId="0" fontId="38" fillId="2" borderId="0" xfId="0" applyFont="1" applyFill="1" applyProtection="1">
      <protection hidden="1"/>
    </xf>
    <xf numFmtId="165" fontId="2" fillId="19" borderId="0" xfId="0" applyNumberFormat="1" applyFont="1" applyFill="1" applyAlignment="1" applyProtection="1">
      <alignment horizontal="right"/>
      <protection hidden="1"/>
    </xf>
    <xf numFmtId="0" fontId="37" fillId="20" borderId="0" xfId="0" applyFont="1" applyFill="1" applyProtection="1">
      <protection hidden="1"/>
    </xf>
    <xf numFmtId="0" fontId="39" fillId="0" borderId="0" xfId="0" applyFont="1" applyProtection="1">
      <protection hidden="1"/>
    </xf>
    <xf numFmtId="0" fontId="10" fillId="5" borderId="0" xfId="0" applyFont="1" applyFill="1" applyAlignment="1" applyProtection="1">
      <alignment wrapText="1"/>
      <protection hidden="1"/>
    </xf>
    <xf numFmtId="0" fontId="38" fillId="2" borderId="0" xfId="0" applyFont="1" applyFill="1" applyAlignment="1" applyProtection="1">
      <alignment vertical="center"/>
      <protection hidden="1"/>
    </xf>
    <xf numFmtId="0" fontId="4" fillId="19" borderId="0" xfId="0" applyFont="1" applyFill="1" applyProtection="1">
      <protection hidden="1"/>
    </xf>
    <xf numFmtId="0" fontId="4" fillId="2" borderId="0" xfId="0" applyFont="1" applyFill="1" applyAlignment="1" applyProtection="1">
      <alignment horizontal="left" vertical="center"/>
      <protection hidden="1"/>
    </xf>
    <xf numFmtId="0" fontId="4" fillId="2" borderId="0" xfId="0" applyFont="1" applyFill="1" applyAlignment="1" applyProtection="1">
      <alignment horizontal="center" vertical="center"/>
      <protection hidden="1"/>
    </xf>
    <xf numFmtId="10" fontId="4" fillId="2" borderId="0" xfId="1" applyNumberFormat="1" applyFont="1" applyFill="1" applyAlignment="1" applyProtection="1">
      <alignment horizontal="center" vertical="center"/>
      <protection hidden="1"/>
    </xf>
    <xf numFmtId="0" fontId="10" fillId="5" borderId="0" xfId="0" applyFont="1" applyFill="1" applyAlignment="1" applyProtection="1">
      <alignment horizontal="center" vertical="center"/>
      <protection hidden="1"/>
    </xf>
    <xf numFmtId="0" fontId="42" fillId="22" borderId="0" xfId="0" applyFont="1" applyFill="1"/>
    <xf numFmtId="0" fontId="43" fillId="23" borderId="111" xfId="0" applyFont="1" applyFill="1" applyBorder="1" applyAlignment="1" applyProtection="1">
      <alignment horizontal="center"/>
      <protection hidden="1"/>
    </xf>
    <xf numFmtId="0" fontId="43" fillId="24" borderId="111" xfId="0" applyFont="1" applyFill="1" applyBorder="1" applyAlignment="1" applyProtection="1">
      <alignment horizontal="center"/>
      <protection locked="0"/>
    </xf>
    <xf numFmtId="0" fontId="43" fillId="22" borderId="0" xfId="0" applyFont="1" applyFill="1" applyAlignment="1">
      <alignment horizontal="center"/>
    </xf>
    <xf numFmtId="0" fontId="2" fillId="25" borderId="0" xfId="0" applyFont="1" applyFill="1" applyAlignment="1">
      <alignment horizontal="center"/>
    </xf>
    <xf numFmtId="0" fontId="43" fillId="26" borderId="0" xfId="0" applyFont="1" applyFill="1" applyAlignment="1" applyProtection="1">
      <alignment horizontal="center" vertical="center"/>
      <protection locked="0" hidden="1"/>
    </xf>
    <xf numFmtId="0" fontId="37" fillId="5" borderId="0" xfId="0" applyFont="1" applyFill="1" applyAlignment="1" applyProtection="1">
      <alignment wrapText="1"/>
      <protection hidden="1"/>
    </xf>
    <xf numFmtId="0" fontId="37" fillId="5" borderId="0" xfId="0" applyFont="1" applyFill="1" applyAlignment="1" applyProtection="1">
      <alignment horizontal="center" vertical="center"/>
      <protection hidden="1"/>
    </xf>
    <xf numFmtId="0" fontId="37" fillId="5" borderId="0" xfId="0" applyFont="1" applyFill="1" applyProtection="1">
      <protection hidden="1"/>
    </xf>
    <xf numFmtId="0" fontId="35" fillId="2" borderId="0" xfId="0" applyFont="1" applyFill="1" applyProtection="1">
      <protection hidden="1"/>
    </xf>
    <xf numFmtId="0" fontId="35" fillId="2" borderId="0" xfId="0" applyFont="1" applyFill="1" applyProtection="1">
      <protection locked="0"/>
    </xf>
    <xf numFmtId="0" fontId="35" fillId="2" borderId="0" xfId="0" applyFont="1" applyFill="1"/>
    <xf numFmtId="0" fontId="35" fillId="2" borderId="0" xfId="0" applyFont="1" applyFill="1" applyProtection="1">
      <protection locked="0" hidden="1"/>
    </xf>
    <xf numFmtId="0" fontId="35" fillId="2" borderId="95" xfId="0" applyFont="1" applyFill="1" applyBorder="1"/>
    <xf numFmtId="0" fontId="35" fillId="2" borderId="95" xfId="0" applyFont="1" applyFill="1" applyBorder="1" applyProtection="1">
      <protection locked="0" hidden="1"/>
    </xf>
    <xf numFmtId="0" fontId="4" fillId="27" borderId="0" xfId="0" applyFont="1" applyFill="1" applyAlignment="1" applyProtection="1">
      <alignment horizontal="left" vertical="center"/>
      <protection hidden="1"/>
    </xf>
    <xf numFmtId="0" fontId="4" fillId="27" borderId="0" xfId="0" applyFont="1" applyFill="1" applyAlignment="1" applyProtection="1">
      <alignment horizontal="center" vertical="center"/>
      <protection hidden="1"/>
    </xf>
    <xf numFmtId="10" fontId="4" fillId="27" borderId="0" xfId="1" applyNumberFormat="1" applyFont="1" applyFill="1" applyAlignment="1" applyProtection="1">
      <alignment horizontal="center" vertical="center"/>
      <protection hidden="1"/>
    </xf>
    <xf numFmtId="0" fontId="43" fillId="28" borderId="0" xfId="0" applyFont="1" applyFill="1"/>
    <xf numFmtId="0" fontId="44" fillId="29" borderId="0" xfId="0" applyFont="1" applyFill="1" applyAlignment="1" applyProtection="1">
      <alignment horizontal="center"/>
      <protection hidden="1"/>
    </xf>
    <xf numFmtId="0" fontId="44" fillId="29" borderId="0" xfId="0" applyFont="1" applyFill="1" applyAlignment="1" applyProtection="1">
      <alignment horizontal="center"/>
      <protection locked="0"/>
    </xf>
    <xf numFmtId="0" fontId="44" fillId="28" borderId="0" xfId="0" applyFont="1" applyFill="1" applyAlignment="1">
      <alignment horizontal="center"/>
    </xf>
    <xf numFmtId="0" fontId="37" fillId="30" borderId="0" xfId="0" applyFont="1" applyFill="1"/>
    <xf numFmtId="0" fontId="37" fillId="30" borderId="0" xfId="0" applyFont="1" applyFill="1" applyProtection="1">
      <protection locked="0" hidden="1"/>
    </xf>
    <xf numFmtId="0" fontId="44" fillId="28" borderId="0" xfId="0" applyFont="1" applyFill="1" applyAlignment="1" applyProtection="1">
      <alignment horizontal="center" vertical="center"/>
      <protection locked="0" hidden="1"/>
    </xf>
    <xf numFmtId="0" fontId="44" fillId="28" borderId="0" xfId="0" applyFont="1" applyFill="1" applyAlignment="1">
      <alignment horizontal="center" vertical="center"/>
    </xf>
    <xf numFmtId="0" fontId="40" fillId="2" borderId="0" xfId="0" applyFont="1" applyFill="1" applyAlignment="1" applyProtection="1">
      <alignment horizontal="left" vertical="center"/>
      <protection hidden="1"/>
    </xf>
    <xf numFmtId="0" fontId="0" fillId="2" borderId="0" xfId="0" applyFill="1" applyAlignment="1" applyProtection="1">
      <alignment horizontal="left" vertical="center"/>
      <protection hidden="1"/>
    </xf>
    <xf numFmtId="0" fontId="37" fillId="2" borderId="0" xfId="0" applyFont="1" applyFill="1" applyAlignment="1" applyProtection="1">
      <alignment horizontal="center" vertical="center"/>
      <protection hidden="1"/>
    </xf>
    <xf numFmtId="10" fontId="37" fillId="2" borderId="0" xfId="1" applyNumberFormat="1" applyFont="1" applyFill="1" applyAlignment="1" applyProtection="1">
      <alignment horizontal="center" vertical="center"/>
      <protection hidden="1"/>
    </xf>
    <xf numFmtId="0" fontId="37" fillId="0" borderId="95" xfId="0" applyFont="1" applyBorder="1" applyAlignment="1" applyProtection="1">
      <alignment horizontal="center" vertical="center"/>
      <protection hidden="1"/>
    </xf>
    <xf numFmtId="0" fontId="33" fillId="0" borderId="95" xfId="0" applyFont="1" applyBorder="1" applyAlignment="1">
      <alignment horizontal="center" vertical="center"/>
    </xf>
    <xf numFmtId="0" fontId="33" fillId="0" borderId="95" xfId="0" applyFont="1" applyBorder="1" applyAlignment="1">
      <alignment vertical="center" wrapText="1"/>
    </xf>
    <xf numFmtId="0" fontId="33" fillId="0" borderId="95" xfId="0" applyFont="1" applyBorder="1"/>
    <xf numFmtId="0" fontId="45" fillId="31" borderId="95" xfId="0" applyFont="1" applyFill="1" applyBorder="1" applyAlignment="1">
      <alignment horizontal="center" vertical="center" wrapText="1"/>
    </xf>
    <xf numFmtId="0" fontId="40" fillId="0" borderId="98" xfId="0" applyFont="1" applyBorder="1" applyAlignment="1" applyProtection="1">
      <alignment horizontal="left" vertical="center"/>
      <protection hidden="1"/>
    </xf>
    <xf numFmtId="0" fontId="40" fillId="0" borderId="103" xfId="0" applyFont="1" applyBorder="1" applyAlignment="1" applyProtection="1">
      <alignment horizontal="center" vertical="center"/>
      <protection hidden="1"/>
    </xf>
    <xf numFmtId="0" fontId="40" fillId="2" borderId="89" xfId="0" applyFont="1" applyFill="1" applyBorder="1" applyAlignment="1" applyProtection="1">
      <alignment horizontal="center" vertical="center"/>
      <protection hidden="1"/>
    </xf>
    <xf numFmtId="10" fontId="37" fillId="0" borderId="95" xfId="1" applyNumberFormat="1" applyFont="1" applyBorder="1" applyAlignment="1" applyProtection="1">
      <alignment horizontal="center" vertical="center"/>
      <protection hidden="1"/>
    </xf>
    <xf numFmtId="0" fontId="40" fillId="0" borderId="0" xfId="0" applyFont="1" applyAlignment="1" applyProtection="1">
      <alignment horizontal="center" vertical="center" wrapText="1"/>
      <protection hidden="1"/>
    </xf>
    <xf numFmtId="0" fontId="40" fillId="0" borderId="95" xfId="0" applyFont="1" applyBorder="1" applyAlignment="1" applyProtection="1">
      <alignment horizontal="center" vertical="center"/>
      <protection hidden="1"/>
    </xf>
    <xf numFmtId="0" fontId="33" fillId="0" borderId="95" xfId="0" applyFont="1" applyBorder="1" applyAlignment="1">
      <alignment vertical="center"/>
    </xf>
    <xf numFmtId="9" fontId="33" fillId="31" borderId="95" xfId="0" applyNumberFormat="1" applyFont="1" applyFill="1" applyBorder="1" applyAlignment="1">
      <alignment horizontal="center" vertical="center"/>
    </xf>
    <xf numFmtId="0" fontId="40" fillId="0" borderId="109" xfId="0" applyFont="1" applyBorder="1" applyAlignment="1" applyProtection="1">
      <alignment horizontal="left" vertical="center"/>
      <protection hidden="1"/>
    </xf>
    <xf numFmtId="0" fontId="40" fillId="2" borderId="108" xfId="0" applyFont="1" applyFill="1" applyBorder="1" applyAlignment="1" applyProtection="1">
      <alignment horizontal="center" vertical="center"/>
      <protection hidden="1"/>
    </xf>
    <xf numFmtId="0" fontId="40" fillId="0" borderId="0" xfId="0" applyFont="1" applyAlignment="1" applyProtection="1">
      <alignment wrapText="1"/>
      <protection hidden="1"/>
    </xf>
    <xf numFmtId="0" fontId="40" fillId="0" borderId="0" xfId="0" applyFont="1" applyAlignment="1" applyProtection="1">
      <alignment horizontal="center" vertical="center"/>
      <protection hidden="1"/>
    </xf>
    <xf numFmtId="0" fontId="40" fillId="0" borderId="0" xfId="0" applyFont="1" applyProtection="1">
      <protection hidden="1"/>
    </xf>
    <xf numFmtId="0" fontId="35" fillId="2" borderId="95" xfId="0" applyFont="1" applyFill="1" applyBorder="1" applyAlignment="1">
      <alignment horizontal="center" vertical="center"/>
    </xf>
    <xf numFmtId="0" fontId="35" fillId="30" borderId="95" xfId="0" applyFont="1" applyFill="1" applyBorder="1" applyAlignment="1">
      <alignment horizontal="center" vertical="center"/>
    </xf>
    <xf numFmtId="0" fontId="35" fillId="30" borderId="95" xfId="0" applyFont="1" applyFill="1" applyBorder="1"/>
    <xf numFmtId="0" fontId="49" fillId="0" borderId="95" xfId="0" applyFont="1" applyBorder="1" applyAlignment="1">
      <alignment vertical="center" wrapText="1"/>
    </xf>
    <xf numFmtId="0" fontId="40" fillId="0" borderId="95" xfId="0" applyFont="1" applyBorder="1" applyAlignment="1">
      <alignment vertical="center"/>
    </xf>
    <xf numFmtId="0" fontId="41" fillId="0" borderId="95" xfId="0" applyFont="1" applyBorder="1" applyAlignment="1">
      <alignment horizontal="center" vertical="center"/>
    </xf>
    <xf numFmtId="0" fontId="40" fillId="0" borderId="95" xfId="0" applyFont="1" applyBorder="1"/>
    <xf numFmtId="0" fontId="40" fillId="0" borderId="103" xfId="0" applyFont="1" applyBorder="1" applyAlignment="1" applyProtection="1">
      <alignment horizontal="left" vertical="center"/>
      <protection hidden="1"/>
    </xf>
    <xf numFmtId="10" fontId="40" fillId="0" borderId="95" xfId="1" applyNumberFormat="1" applyFont="1" applyBorder="1" applyAlignment="1" applyProtection="1">
      <alignment horizontal="center" vertical="center"/>
      <protection hidden="1"/>
    </xf>
    <xf numFmtId="0" fontId="40" fillId="0" borderId="104" xfId="0" applyFont="1" applyBorder="1" applyAlignment="1" applyProtection="1">
      <alignment horizontal="left" vertical="center"/>
      <protection hidden="1"/>
    </xf>
    <xf numFmtId="0" fontId="40" fillId="0" borderId="0" xfId="0" applyFont="1" applyAlignment="1" applyProtection="1">
      <alignment horizontal="left" vertical="center"/>
      <protection hidden="1"/>
    </xf>
    <xf numFmtId="0" fontId="40" fillId="0" borderId="104" xfId="0" applyFont="1" applyBorder="1" applyAlignment="1" applyProtection="1">
      <alignment horizontal="center" vertical="center"/>
      <protection hidden="1"/>
    </xf>
    <xf numFmtId="0" fontId="40" fillId="2" borderId="105" xfId="0" applyFont="1" applyFill="1" applyBorder="1" applyAlignment="1" applyProtection="1">
      <alignment horizontal="center" vertical="center"/>
      <protection hidden="1"/>
    </xf>
    <xf numFmtId="0" fontId="40" fillId="0" borderId="89" xfId="0" applyFont="1" applyBorder="1" applyAlignment="1" applyProtection="1">
      <alignment horizontal="center" vertical="center"/>
      <protection hidden="1"/>
    </xf>
    <xf numFmtId="10" fontId="40" fillId="0" borderId="89" xfId="1" applyNumberFormat="1" applyFont="1" applyBorder="1" applyAlignment="1" applyProtection="1">
      <alignment horizontal="center" vertical="center"/>
      <protection hidden="1"/>
    </xf>
    <xf numFmtId="0" fontId="49" fillId="33" borderId="95" xfId="0" applyFont="1" applyFill="1" applyBorder="1" applyAlignment="1">
      <alignment vertical="center" wrapText="1"/>
    </xf>
    <xf numFmtId="0" fontId="50" fillId="0" borderId="95" xfId="0" applyFont="1" applyBorder="1" applyAlignment="1">
      <alignment horizontal="center" vertical="center"/>
    </xf>
    <xf numFmtId="0" fontId="33" fillId="2" borderId="95" xfId="0" applyFont="1" applyFill="1" applyBorder="1"/>
    <xf numFmtId="0" fontId="40" fillId="2" borderId="95" xfId="0" applyFont="1" applyFill="1" applyBorder="1"/>
    <xf numFmtId="0" fontId="40" fillId="0" borderId="105" xfId="0" applyFont="1" applyBorder="1" applyAlignment="1" applyProtection="1">
      <alignment horizontal="center" vertical="center"/>
      <protection hidden="1"/>
    </xf>
    <xf numFmtId="10" fontId="40" fillId="0" borderId="105" xfId="1" applyNumberFormat="1" applyFont="1" applyBorder="1" applyAlignment="1" applyProtection="1">
      <alignment horizontal="center" vertical="center"/>
      <protection hidden="1"/>
    </xf>
    <xf numFmtId="0" fontId="50" fillId="31" borderId="95" xfId="0" applyFont="1" applyFill="1" applyBorder="1" applyAlignment="1">
      <alignment horizontal="center" vertical="center"/>
    </xf>
    <xf numFmtId="0" fontId="40" fillId="0" borderId="105" xfId="0" applyFont="1" applyBorder="1" applyAlignment="1" applyProtection="1">
      <alignment horizontal="left" vertical="center"/>
      <protection hidden="1"/>
    </xf>
    <xf numFmtId="0" fontId="51" fillId="2" borderId="106" xfId="0" applyFont="1" applyFill="1" applyBorder="1" applyAlignment="1" applyProtection="1">
      <alignment horizontal="center" vertical="center"/>
      <protection hidden="1"/>
    </xf>
    <xf numFmtId="0" fontId="40" fillId="2" borderId="0" xfId="0" applyFont="1" applyFill="1" applyProtection="1">
      <protection hidden="1"/>
    </xf>
    <xf numFmtId="0" fontId="51" fillId="2" borderId="105" xfId="0" applyFont="1" applyFill="1" applyBorder="1" applyAlignment="1" applyProtection="1">
      <alignment horizontal="center" vertical="center"/>
      <protection hidden="1"/>
    </xf>
    <xf numFmtId="0" fontId="40" fillId="0" borderId="107" xfId="0" applyFont="1" applyBorder="1" applyAlignment="1" applyProtection="1">
      <alignment horizontal="left" vertical="center"/>
      <protection hidden="1"/>
    </xf>
    <xf numFmtId="0" fontId="40" fillId="0" borderId="101" xfId="0" applyFont="1" applyBorder="1" applyAlignment="1" applyProtection="1">
      <alignment horizontal="left" vertical="center"/>
      <protection hidden="1"/>
    </xf>
    <xf numFmtId="0" fontId="40" fillId="0" borderId="107" xfId="0" applyFont="1" applyBorder="1" applyAlignment="1" applyProtection="1">
      <alignment horizontal="center" vertical="center"/>
      <protection hidden="1"/>
    </xf>
    <xf numFmtId="0" fontId="40" fillId="2" borderId="100" xfId="0" applyFont="1" applyFill="1" applyBorder="1" applyAlignment="1" applyProtection="1">
      <alignment horizontal="center" vertical="center"/>
      <protection hidden="1"/>
    </xf>
    <xf numFmtId="0" fontId="35" fillId="30" borderId="95" xfId="0" applyFont="1" applyFill="1" applyBorder="1" applyAlignment="1">
      <alignment vertical="center"/>
    </xf>
    <xf numFmtId="0" fontId="53" fillId="30" borderId="95" xfId="0" applyFont="1" applyFill="1" applyBorder="1" applyAlignment="1">
      <alignment vertical="center" wrapText="1"/>
    </xf>
    <xf numFmtId="0" fontId="33" fillId="5" borderId="95" xfId="0" applyFont="1" applyFill="1" applyBorder="1" applyAlignment="1">
      <alignment vertical="center" wrapText="1"/>
    </xf>
    <xf numFmtId="0" fontId="0" fillId="0" borderId="89" xfId="0"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0" fillId="0" borderId="100" xfId="0" applyBorder="1" applyAlignment="1" applyProtection="1">
      <alignment horizontal="left" vertical="center"/>
      <protection hidden="1"/>
    </xf>
    <xf numFmtId="0" fontId="56" fillId="32" borderId="95" xfId="0" applyFont="1" applyFill="1" applyBorder="1"/>
    <xf numFmtId="0" fontId="4" fillId="2" borderId="95" xfId="0" applyFont="1" applyFill="1" applyBorder="1" applyAlignment="1">
      <alignment horizontal="center" vertical="center"/>
    </xf>
    <xf numFmtId="0" fontId="47" fillId="2" borderId="95" xfId="0" applyFont="1" applyFill="1" applyBorder="1"/>
    <xf numFmtId="0" fontId="47" fillId="30" borderId="95" xfId="0" applyFont="1" applyFill="1" applyBorder="1"/>
    <xf numFmtId="0" fontId="47" fillId="30" borderId="95" xfId="0" applyFont="1" applyFill="1" applyBorder="1" applyAlignment="1">
      <alignment horizontal="center" vertical="center"/>
    </xf>
    <xf numFmtId="0" fontId="49" fillId="0" borderId="95" xfId="0" applyFont="1" applyBorder="1" applyAlignment="1">
      <alignment vertical="center"/>
    </xf>
    <xf numFmtId="0" fontId="45" fillId="0" borderId="95" xfId="0" applyFont="1" applyBorder="1" applyAlignment="1">
      <alignment horizontal="center" vertical="center" wrapText="1"/>
    </xf>
    <xf numFmtId="0" fontId="35" fillId="0" borderId="95" xfId="0" applyFont="1" applyBorder="1"/>
    <xf numFmtId="0" fontId="37" fillId="0" borderId="95" xfId="0" applyFont="1" applyBorder="1"/>
    <xf numFmtId="0" fontId="0" fillId="0" borderId="98" xfId="0" applyBorder="1" applyAlignment="1" applyProtection="1">
      <alignment horizontal="left" vertical="center"/>
      <protection hidden="1"/>
    </xf>
    <xf numFmtId="0" fontId="37" fillId="0" borderId="89" xfId="0" applyFont="1" applyBorder="1" applyAlignment="1" applyProtection="1">
      <alignment horizontal="center" vertical="center"/>
      <protection hidden="1"/>
    </xf>
    <xf numFmtId="10" fontId="37" fillId="0" borderId="89" xfId="1" applyNumberFormat="1" applyFont="1" applyBorder="1" applyAlignment="1" applyProtection="1">
      <alignment horizontal="center" vertical="center"/>
      <protection hidden="1"/>
    </xf>
    <xf numFmtId="0" fontId="37" fillId="2" borderId="95" xfId="0" applyFont="1" applyFill="1" applyBorder="1"/>
    <xf numFmtId="0" fontId="37" fillId="0" borderId="105" xfId="0" applyFont="1" applyBorder="1" applyAlignment="1" applyProtection="1">
      <alignment horizontal="center" vertical="center"/>
      <protection hidden="1"/>
    </xf>
    <xf numFmtId="10" fontId="37" fillId="0" borderId="105" xfId="1" applyNumberFormat="1" applyFont="1" applyBorder="1" applyAlignment="1" applyProtection="1">
      <alignment horizontal="center" vertical="center"/>
      <protection hidden="1"/>
    </xf>
    <xf numFmtId="0" fontId="33" fillId="5" borderId="95" xfId="0" applyFont="1" applyFill="1" applyBorder="1"/>
    <xf numFmtId="0" fontId="49" fillId="0" borderId="95" xfId="0" applyFont="1" applyBorder="1" applyAlignment="1">
      <alignment horizontal="left" vertical="center"/>
    </xf>
    <xf numFmtId="0" fontId="0" fillId="0" borderId="101" xfId="0" applyBorder="1" applyAlignment="1" applyProtection="1">
      <alignment horizontal="left" vertical="center"/>
      <protection hidden="1"/>
    </xf>
    <xf numFmtId="0" fontId="37" fillId="0" borderId="100" xfId="0" applyFont="1" applyBorder="1" applyAlignment="1" applyProtection="1">
      <alignment horizontal="center" vertical="center"/>
      <protection hidden="1"/>
    </xf>
    <xf numFmtId="10" fontId="37" fillId="0" borderId="100" xfId="1" applyNumberFormat="1" applyFont="1" applyBorder="1" applyAlignment="1" applyProtection="1">
      <alignment horizontal="center" vertical="center"/>
      <protection hidden="1"/>
    </xf>
    <xf numFmtId="0" fontId="33" fillId="5" borderId="95" xfId="0" applyFont="1" applyFill="1" applyBorder="1" applyAlignment="1">
      <alignment horizontal="center" vertical="center"/>
    </xf>
    <xf numFmtId="0" fontId="49" fillId="5" borderId="95" xfId="0" applyFont="1" applyFill="1" applyBorder="1" applyAlignment="1">
      <alignment vertical="center"/>
    </xf>
    <xf numFmtId="10" fontId="37" fillId="0" borderId="95" xfId="1" applyNumberFormat="1" applyFont="1" applyFill="1" applyBorder="1" applyAlignment="1" applyProtection="1">
      <alignment horizontal="center" vertical="center"/>
      <protection hidden="1"/>
    </xf>
    <xf numFmtId="0" fontId="0" fillId="0" borderId="95" xfId="0" applyBorder="1" applyAlignment="1">
      <alignment horizontal="center" vertical="center"/>
    </xf>
    <xf numFmtId="10" fontId="37" fillId="0" borderId="89" xfId="1" applyNumberFormat="1" applyFont="1" applyFill="1" applyBorder="1" applyAlignment="1" applyProtection="1">
      <alignment horizontal="center" vertical="center"/>
      <protection hidden="1"/>
    </xf>
    <xf numFmtId="0" fontId="40" fillId="0" borderId="100" xfId="0" applyFont="1" applyBorder="1" applyAlignment="1" applyProtection="1">
      <alignment horizontal="center" vertical="center"/>
      <protection hidden="1"/>
    </xf>
    <xf numFmtId="10" fontId="37" fillId="0" borderId="100" xfId="1" applyNumberFormat="1" applyFont="1" applyFill="1" applyBorder="1" applyAlignment="1" applyProtection="1">
      <alignment horizontal="center" vertical="center"/>
      <protection hidden="1"/>
    </xf>
    <xf numFmtId="0" fontId="0" fillId="0" borderId="0" xfId="0" applyAlignment="1" applyProtection="1">
      <alignment horizontal="left"/>
      <protection locked="0"/>
    </xf>
    <xf numFmtId="0" fontId="10" fillId="2" borderId="105" xfId="0" applyFont="1" applyFill="1" applyBorder="1" applyAlignment="1" applyProtection="1">
      <alignment horizontal="center" vertical="center"/>
      <protection hidden="1"/>
    </xf>
    <xf numFmtId="0" fontId="33" fillId="0" borderId="95" xfId="0" applyFont="1" applyBorder="1" applyAlignment="1">
      <alignment vertical="top" wrapText="1"/>
    </xf>
    <xf numFmtId="0" fontId="49" fillId="0" borderId="104" xfId="0" applyFont="1" applyFill="1" applyBorder="1" applyAlignment="1">
      <alignment vertical="center"/>
    </xf>
    <xf numFmtId="0" fontId="58" fillId="25" borderId="95" xfId="0" applyFont="1" applyFill="1" applyBorder="1" applyAlignment="1">
      <alignment horizontal="center" vertical="center"/>
    </xf>
    <xf numFmtId="0" fontId="58" fillId="25" borderId="95" xfId="0" applyFont="1" applyFill="1" applyBorder="1"/>
    <xf numFmtId="0" fontId="35" fillId="0" borderId="95" xfId="0" applyFont="1" applyBorder="1" applyAlignment="1">
      <alignment horizontal="center" vertical="center"/>
    </xf>
    <xf numFmtId="0" fontId="35" fillId="5" borderId="95" xfId="0" applyFont="1" applyFill="1" applyBorder="1" applyAlignment="1">
      <alignment horizontal="center" vertical="center"/>
    </xf>
    <xf numFmtId="0" fontId="36" fillId="30" borderId="95" xfId="0" applyFont="1" applyFill="1" applyBorder="1"/>
    <xf numFmtId="0" fontId="36" fillId="30" borderId="95" xfId="0" applyFont="1" applyFill="1" applyBorder="1" applyAlignment="1">
      <alignment horizontal="center" vertical="center"/>
    </xf>
    <xf numFmtId="0" fontId="15" fillId="5" borderId="95" xfId="0" applyFont="1" applyFill="1" applyBorder="1" applyAlignment="1">
      <alignment vertical="center"/>
    </xf>
    <xf numFmtId="0" fontId="0" fillId="0" borderId="99" xfId="0" applyBorder="1" applyAlignment="1" applyProtection="1">
      <alignment horizontal="left" vertical="center"/>
      <protection hidden="1"/>
    </xf>
    <xf numFmtId="0" fontId="40" fillId="2" borderId="95" xfId="0" applyFont="1" applyFill="1" applyBorder="1" applyAlignment="1" applyProtection="1">
      <alignment horizontal="center" vertical="center"/>
      <protection hidden="1"/>
    </xf>
    <xf numFmtId="0" fontId="37" fillId="0" borderId="110" xfId="0" applyFont="1" applyBorder="1" applyAlignment="1" applyProtection="1">
      <alignment horizontal="center" vertical="center"/>
      <protection hidden="1"/>
    </xf>
    <xf numFmtId="0" fontId="0" fillId="0" borderId="106" xfId="0" applyBorder="1" applyAlignment="1" applyProtection="1">
      <alignment horizontal="left" vertical="center"/>
      <protection hidden="1"/>
    </xf>
    <xf numFmtId="10" fontId="37" fillId="0" borderId="0" xfId="1" applyNumberFormat="1" applyFont="1" applyBorder="1" applyAlignment="1" applyProtection="1">
      <alignment horizontal="center" vertical="center"/>
      <protection hidden="1"/>
    </xf>
    <xf numFmtId="0" fontId="15" fillId="0" borderId="95" xfId="0" applyFont="1" applyBorder="1" applyAlignment="1">
      <alignment vertical="center"/>
    </xf>
    <xf numFmtId="0" fontId="45" fillId="17" borderId="95" xfId="0" applyFont="1" applyFill="1" applyBorder="1"/>
    <xf numFmtId="0" fontId="35" fillId="17" borderId="95" xfId="0" applyFont="1" applyFill="1" applyBorder="1"/>
    <xf numFmtId="0" fontId="35" fillId="17" borderId="95" xfId="0" applyFont="1" applyFill="1" applyBorder="1" applyAlignment="1">
      <alignment horizontal="center" vertical="center"/>
    </xf>
    <xf numFmtId="0" fontId="33" fillId="17" borderId="95" xfId="0" applyFont="1" applyFill="1" applyBorder="1"/>
    <xf numFmtId="0" fontId="33" fillId="30" borderId="95" xfId="0" applyFont="1" applyFill="1" applyBorder="1"/>
    <xf numFmtId="0" fontId="35" fillId="31" borderId="95" xfId="0" applyFont="1" applyFill="1" applyBorder="1"/>
    <xf numFmtId="0" fontId="0" fillId="2" borderId="105" xfId="0" applyFill="1" applyBorder="1" applyAlignment="1" applyProtection="1">
      <alignment horizontal="left" vertical="center"/>
      <protection hidden="1"/>
    </xf>
    <xf numFmtId="0" fontId="37" fillId="2" borderId="104" xfId="0" applyFont="1" applyFill="1" applyBorder="1" applyAlignment="1" applyProtection="1">
      <alignment horizontal="center" vertical="center"/>
      <protection hidden="1"/>
    </xf>
    <xf numFmtId="0" fontId="37" fillId="2" borderId="105" xfId="0" applyFont="1" applyFill="1" applyBorder="1" applyAlignment="1" applyProtection="1">
      <alignment horizontal="center" vertical="center"/>
      <protection hidden="1"/>
    </xf>
    <xf numFmtId="0" fontId="60" fillId="0" borderId="95" xfId="0" applyFont="1" applyBorder="1" applyAlignment="1">
      <alignment vertical="center"/>
    </xf>
    <xf numFmtId="9" fontId="61" fillId="31" borderId="95" xfId="1" applyFont="1" applyFill="1" applyBorder="1" applyAlignment="1">
      <alignment horizontal="center" vertical="center"/>
    </xf>
    <xf numFmtId="0" fontId="10" fillId="0" borderId="104" xfId="0" applyFont="1" applyBorder="1" applyAlignment="1" applyProtection="1">
      <alignment horizontal="center" vertical="center"/>
      <protection hidden="1"/>
    </xf>
    <xf numFmtId="10" fontId="37" fillId="0" borderId="105" xfId="1" applyNumberFormat="1" applyFont="1" applyFill="1" applyBorder="1" applyAlignment="1" applyProtection="1">
      <alignment horizontal="center" vertical="center"/>
      <protection hidden="1"/>
    </xf>
    <xf numFmtId="0" fontId="35" fillId="5" borderId="107" xfId="0" applyFont="1" applyFill="1" applyBorder="1" applyAlignment="1">
      <alignment horizontal="center" vertical="center"/>
    </xf>
    <xf numFmtId="0" fontId="49" fillId="5" borderId="95" xfId="0" applyFont="1" applyFill="1" applyBorder="1" applyAlignment="1">
      <alignment vertical="center" wrapText="1"/>
    </xf>
    <xf numFmtId="0" fontId="35" fillId="0" borderId="95" xfId="0" applyFont="1" applyBorder="1" applyProtection="1">
      <protection hidden="1"/>
    </xf>
    <xf numFmtId="0" fontId="40" fillId="0" borderId="101" xfId="0" applyFont="1" applyBorder="1" applyAlignment="1" applyProtection="1">
      <alignment horizontal="center" vertical="center" wrapText="1"/>
      <protection hidden="1"/>
    </xf>
    <xf numFmtId="0" fontId="35" fillId="0" borderId="0" xfId="0" applyFont="1" applyProtection="1">
      <protection locked="0" hidden="1"/>
    </xf>
    <xf numFmtId="0" fontId="37" fillId="0" borderId="0" xfId="0" applyFont="1" applyProtection="1">
      <protection locked="0" hidden="1"/>
    </xf>
    <xf numFmtId="0" fontId="47" fillId="30" borderId="95" xfId="0" applyFont="1" applyFill="1" applyBorder="1" applyAlignment="1">
      <alignment vertical="center"/>
    </xf>
    <xf numFmtId="0" fontId="33" fillId="5" borderId="95" xfId="0" applyFont="1" applyFill="1" applyBorder="1" applyAlignment="1">
      <alignment vertical="center" wrapText="1"/>
    </xf>
    <xf numFmtId="0" fontId="33" fillId="0" borderId="103" xfId="0" applyFont="1" applyBorder="1" applyAlignment="1">
      <alignment horizontal="center"/>
    </xf>
    <xf numFmtId="0" fontId="35" fillId="0" borderId="0" xfId="0" applyFont="1" applyAlignment="1" applyProtection="1">
      <alignment vertical="center"/>
      <protection hidden="1"/>
    </xf>
    <xf numFmtId="0" fontId="42" fillId="22" borderId="0" xfId="0" applyFont="1" applyFill="1" applyAlignment="1">
      <alignment vertical="center"/>
    </xf>
    <xf numFmtId="0" fontId="43" fillId="28" borderId="0" xfId="0" applyFont="1" applyFill="1" applyAlignment="1">
      <alignment vertical="center"/>
    </xf>
    <xf numFmtId="0" fontId="56" fillId="32" borderId="95" xfId="0" applyFont="1" applyFill="1" applyBorder="1" applyAlignment="1">
      <alignment vertical="center"/>
    </xf>
    <xf numFmtId="0" fontId="36" fillId="30" borderId="95" xfId="0" applyFont="1" applyFill="1" applyBorder="1" applyAlignment="1">
      <alignment vertical="center"/>
    </xf>
    <xf numFmtId="0" fontId="35" fillId="17" borderId="95" xfId="0" applyFont="1" applyFill="1" applyBorder="1" applyAlignment="1">
      <alignment vertical="center"/>
    </xf>
    <xf numFmtId="0" fontId="0" fillId="0" borderId="0" xfId="0" applyAlignment="1">
      <alignment horizontal="center" vertical="center"/>
    </xf>
    <xf numFmtId="0" fontId="14" fillId="0" borderId="1" xfId="0" applyFont="1" applyBorder="1" applyAlignment="1" applyProtection="1">
      <alignment horizontal="left" vertical="center" wrapText="1"/>
      <protection hidden="1"/>
    </xf>
    <xf numFmtId="0" fontId="15" fillId="8" borderId="0" xfId="0" applyFont="1" applyFill="1" applyAlignment="1" applyProtection="1">
      <alignment wrapText="1"/>
      <protection hidden="1"/>
    </xf>
    <xf numFmtId="0" fontId="15" fillId="0" borderId="0" xfId="0" applyFont="1" applyAlignment="1" applyProtection="1">
      <alignment wrapText="1"/>
      <protection hidden="1"/>
    </xf>
    <xf numFmtId="0" fontId="15" fillId="0" borderId="2" xfId="0" applyFont="1" applyBorder="1" applyAlignment="1" applyProtection="1">
      <alignment wrapText="1"/>
      <protection hidden="1"/>
    </xf>
    <xf numFmtId="14" fontId="15" fillId="0" borderId="0" xfId="0" applyNumberFormat="1" applyFont="1" applyAlignment="1" applyProtection="1">
      <alignment horizontal="right" wrapText="1"/>
      <protection hidden="1"/>
    </xf>
    <xf numFmtId="0" fontId="15" fillId="0" borderId="0" xfId="0" applyFont="1" applyAlignment="1" applyProtection="1">
      <alignment horizontal="right" wrapText="1"/>
      <protection hidden="1"/>
    </xf>
    <xf numFmtId="0" fontId="16" fillId="8" borderId="0" xfId="0" applyFont="1" applyFill="1" applyAlignment="1" applyProtection="1">
      <alignment horizontal="left" vertical="center" wrapText="1"/>
      <protection hidden="1"/>
    </xf>
    <xf numFmtId="0" fontId="18" fillId="10" borderId="6" xfId="0" applyFont="1" applyFill="1" applyBorder="1" applyAlignment="1" applyProtection="1">
      <alignment horizontal="center" vertical="center" wrapText="1"/>
      <protection hidden="1"/>
    </xf>
    <xf numFmtId="0" fontId="18" fillId="11" borderId="0" xfId="0" applyFont="1" applyFill="1" applyAlignment="1" applyProtection="1">
      <alignment horizontal="center" vertical="center" wrapText="1"/>
      <protection hidden="1"/>
    </xf>
    <xf numFmtId="0" fontId="18" fillId="11" borderId="6" xfId="0" applyFont="1" applyFill="1" applyBorder="1" applyAlignment="1" applyProtection="1">
      <alignment horizontal="center" vertical="center" wrapText="1"/>
      <protection hidden="1"/>
    </xf>
    <xf numFmtId="0" fontId="19" fillId="12" borderId="0" xfId="0" applyFont="1" applyFill="1" applyAlignment="1" applyProtection="1">
      <alignment horizontal="center" vertical="center" wrapText="1"/>
      <protection hidden="1"/>
    </xf>
    <xf numFmtId="0" fontId="19" fillId="12" borderId="6" xfId="0" applyFont="1" applyFill="1" applyBorder="1" applyAlignment="1" applyProtection="1">
      <alignment horizontal="center" vertical="center" wrapText="1"/>
      <protection hidden="1"/>
    </xf>
    <xf numFmtId="0" fontId="15" fillId="0" borderId="3" xfId="0" applyFont="1" applyBorder="1" applyAlignment="1" applyProtection="1">
      <alignment wrapText="1"/>
      <protection hidden="1"/>
    </xf>
    <xf numFmtId="0" fontId="15" fillId="0" borderId="3" xfId="0" applyFont="1" applyBorder="1" applyAlignment="1" applyProtection="1">
      <alignment horizontal="center" wrapText="1"/>
      <protection hidden="1"/>
    </xf>
    <xf numFmtId="0" fontId="17" fillId="0" borderId="0" xfId="0" applyFont="1" applyAlignment="1" applyProtection="1">
      <alignment horizontal="center" wrapText="1"/>
      <protection hidden="1"/>
    </xf>
    <xf numFmtId="0" fontId="14" fillId="0" borderId="8" xfId="0" applyFont="1" applyBorder="1" applyAlignment="1" applyProtection="1">
      <alignment vertical="center" wrapText="1"/>
      <protection hidden="1"/>
    </xf>
    <xf numFmtId="0" fontId="14" fillId="0" borderId="10" xfId="0" applyFont="1" applyBorder="1" applyAlignment="1" applyProtection="1">
      <alignment vertical="center" wrapText="1"/>
      <protection hidden="1"/>
    </xf>
    <xf numFmtId="0" fontId="0" fillId="0" borderId="1" xfId="0" applyBorder="1" applyAlignment="1" applyProtection="1">
      <alignment horizontal="left" vertical="center" wrapText="1"/>
      <protection hidden="1"/>
    </xf>
    <xf numFmtId="0" fontId="14" fillId="9" borderId="16" xfId="0" applyFont="1" applyFill="1" applyBorder="1" applyAlignment="1" applyProtection="1">
      <alignment horizontal="center" vertical="center" wrapText="1"/>
      <protection hidden="1"/>
    </xf>
    <xf numFmtId="0" fontId="14" fillId="0" borderId="19" xfId="0" applyFont="1" applyBorder="1" applyAlignment="1" applyProtection="1">
      <alignment horizontal="left" vertical="center" wrapText="1"/>
      <protection hidden="1"/>
    </xf>
    <xf numFmtId="0" fontId="16" fillId="0" borderId="3" xfId="0" applyFont="1" applyBorder="1" applyAlignment="1" applyProtection="1">
      <alignment wrapText="1"/>
      <protection hidden="1"/>
    </xf>
    <xf numFmtId="0" fontId="14" fillId="9" borderId="4" xfId="0" applyFont="1" applyFill="1" applyBorder="1" applyAlignment="1" applyProtection="1">
      <alignment horizontal="center" vertical="center" wrapText="1"/>
      <protection hidden="1"/>
    </xf>
    <xf numFmtId="0" fontId="14" fillId="9" borderId="7"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18" fillId="10" borderId="0" xfId="0" applyFont="1" applyFill="1" applyAlignment="1" applyProtection="1">
      <alignment horizontal="center" vertical="center" wrapText="1"/>
      <protection hidden="1"/>
    </xf>
    <xf numFmtId="0" fontId="16" fillId="0" borderId="0" xfId="0" applyFont="1" applyAlignment="1" applyProtection="1">
      <alignment vertical="center" wrapText="1"/>
      <protection hidden="1"/>
    </xf>
    <xf numFmtId="0" fontId="14" fillId="9" borderId="0" xfId="0" applyFont="1" applyFill="1" applyAlignment="1" applyProtection="1">
      <alignment wrapText="1"/>
      <protection hidden="1"/>
    </xf>
    <xf numFmtId="0" fontId="15" fillId="0" borderId="0" xfId="0" applyFont="1" applyAlignment="1" applyProtection="1">
      <alignment horizontal="center" wrapText="1"/>
      <protection hidden="1"/>
    </xf>
    <xf numFmtId="0" fontId="16" fillId="0" borderId="2" xfId="0" applyFont="1" applyBorder="1" applyAlignment="1" applyProtection="1">
      <alignment wrapText="1"/>
      <protection hidden="1"/>
    </xf>
    <xf numFmtId="0" fontId="14" fillId="0" borderId="1" xfId="0" applyFont="1" applyBorder="1" applyAlignment="1" applyProtection="1">
      <alignment vertical="center" wrapText="1"/>
      <protection hidden="1"/>
    </xf>
    <xf numFmtId="0" fontId="26" fillId="0" borderId="0" xfId="0" applyFont="1" applyAlignment="1" applyProtection="1">
      <alignment horizontal="center" wrapText="1"/>
      <protection hidden="1"/>
    </xf>
    <xf numFmtId="0" fontId="14" fillId="0" borderId="24" xfId="0" applyFont="1" applyBorder="1" applyAlignment="1" applyProtection="1">
      <alignment vertical="center" wrapText="1"/>
      <protection hidden="1"/>
    </xf>
    <xf numFmtId="0" fontId="14" fillId="0" borderId="19" xfId="0" applyFont="1" applyBorder="1" applyAlignment="1" applyProtection="1">
      <alignment vertical="center" wrapText="1"/>
      <protection hidden="1"/>
    </xf>
    <xf numFmtId="0" fontId="14" fillId="0" borderId="11" xfId="0" applyFont="1" applyBorder="1" applyAlignment="1" applyProtection="1">
      <alignment vertical="center" wrapText="1"/>
      <protection hidden="1"/>
    </xf>
    <xf numFmtId="0" fontId="16" fillId="0" borderId="7" xfId="0" applyFont="1" applyBorder="1" applyAlignment="1" applyProtection="1">
      <alignment vertical="center" wrapText="1"/>
      <protection hidden="1"/>
    </xf>
    <xf numFmtId="0" fontId="28" fillId="8" borderId="0" xfId="0" applyFont="1" applyFill="1" applyAlignment="1" applyProtection="1">
      <alignment horizontal="left" vertical="center" wrapText="1"/>
      <protection hidden="1"/>
    </xf>
    <xf numFmtId="0" fontId="30" fillId="8" borderId="0" xfId="0" applyFont="1" applyFill="1" applyAlignment="1" applyProtection="1">
      <alignment horizontal="right" vertical="center" wrapText="1"/>
      <protection hidden="1"/>
    </xf>
    <xf numFmtId="0" fontId="3" fillId="0" borderId="27" xfId="0" applyFont="1" applyBorder="1" applyAlignment="1" applyProtection="1">
      <alignment horizontal="center" vertical="center"/>
      <protection hidden="1"/>
    </xf>
    <xf numFmtId="0" fontId="0" fillId="0" borderId="62" xfId="0" applyBorder="1" applyAlignment="1" applyProtection="1">
      <alignment horizontal="left" vertical="center" wrapText="1"/>
      <protection hidden="1"/>
    </xf>
    <xf numFmtId="0" fontId="0" fillId="0" borderId="63" xfId="0" applyBorder="1" applyAlignment="1" applyProtection="1">
      <alignment horizontal="center" vertical="center" wrapText="1"/>
      <protection hidden="1"/>
    </xf>
    <xf numFmtId="0" fontId="0" fillId="0" borderId="71" xfId="0" applyBorder="1" applyAlignment="1" applyProtection="1">
      <alignment horizontal="left" vertical="center" wrapText="1"/>
      <protection hidden="1"/>
    </xf>
    <xf numFmtId="0" fontId="0" fillId="0" borderId="73" xfId="0" applyBorder="1" applyAlignment="1" applyProtection="1">
      <alignment horizontal="left" vertical="center" wrapText="1"/>
      <protection hidden="1"/>
    </xf>
    <xf numFmtId="0" fontId="0" fillId="0" borderId="71" xfId="0" applyBorder="1" applyAlignment="1" applyProtection="1">
      <alignment horizontal="center" vertical="center" wrapText="1"/>
      <protection hidden="1"/>
    </xf>
    <xf numFmtId="0" fontId="0" fillId="0" borderId="75" xfId="0" applyBorder="1" applyAlignment="1" applyProtection="1">
      <alignment horizontal="center" vertical="center" wrapText="1"/>
      <protection hidden="1"/>
    </xf>
    <xf numFmtId="0" fontId="0" fillId="0" borderId="63" xfId="0" applyBorder="1" applyAlignment="1" applyProtection="1">
      <alignment horizontal="left" vertical="center" wrapText="1"/>
      <protection hidden="1"/>
    </xf>
    <xf numFmtId="0" fontId="0" fillId="0" borderId="75" xfId="0" applyBorder="1" applyAlignment="1" applyProtection="1">
      <alignment horizontal="left" vertical="center" wrapText="1"/>
      <protection hidden="1"/>
    </xf>
    <xf numFmtId="0" fontId="3" fillId="0" borderId="87" xfId="0" applyFont="1" applyBorder="1" applyAlignment="1" applyProtection="1">
      <alignment horizontal="center" vertical="center"/>
      <protection hidden="1"/>
    </xf>
    <xf numFmtId="0" fontId="3" fillId="0" borderId="88" xfId="0" applyFont="1" applyBorder="1" applyAlignment="1" applyProtection="1">
      <alignment horizontal="center" vertical="center"/>
      <protection hidden="1"/>
    </xf>
    <xf numFmtId="0" fontId="2" fillId="16" borderId="89" xfId="0" applyFont="1" applyFill="1" applyBorder="1" applyAlignment="1" applyProtection="1">
      <alignment horizontal="center" vertical="center" wrapText="1"/>
      <protection hidden="1"/>
    </xf>
    <xf numFmtId="0" fontId="2" fillId="16" borderId="98" xfId="0" applyFont="1" applyFill="1" applyBorder="1" applyAlignment="1" applyProtection="1">
      <alignment horizontal="center" vertical="center"/>
      <protection hidden="1"/>
    </xf>
    <xf numFmtId="0" fontId="2" fillId="16" borderId="99" xfId="0" applyFont="1" applyFill="1" applyBorder="1" applyAlignment="1" applyProtection="1">
      <alignment horizontal="center" vertical="center"/>
      <protection hidden="1"/>
    </xf>
    <xf numFmtId="0" fontId="2" fillId="16" borderId="100" xfId="0" applyFont="1" applyFill="1" applyBorder="1" applyAlignment="1" applyProtection="1">
      <alignment horizontal="center" vertical="center"/>
      <protection hidden="1"/>
    </xf>
    <xf numFmtId="0" fontId="2" fillId="16" borderId="101" xfId="0" applyFont="1" applyFill="1" applyBorder="1" applyAlignment="1" applyProtection="1">
      <alignment horizontal="center" vertical="center"/>
      <protection hidden="1"/>
    </xf>
    <xf numFmtId="0" fontId="2" fillId="16" borderId="102" xfId="0" applyFont="1" applyFill="1" applyBorder="1" applyAlignment="1" applyProtection="1">
      <alignment horizontal="center" vertical="center"/>
      <protection hidden="1"/>
    </xf>
    <xf numFmtId="0" fontId="34" fillId="13" borderId="0" xfId="0" applyFont="1" applyFill="1" applyAlignment="1" applyProtection="1">
      <alignment vertical="center" wrapText="1"/>
      <protection hidden="1"/>
    </xf>
    <xf numFmtId="0" fontId="0" fillId="18" borderId="109" xfId="0" applyFill="1" applyBorder="1" applyAlignment="1" applyProtection="1">
      <alignment horizontal="center" vertical="center"/>
      <protection locked="0" hidden="1"/>
    </xf>
    <xf numFmtId="0" fontId="0" fillId="18" borderId="110" xfId="0" applyFill="1" applyBorder="1" applyAlignment="1" applyProtection="1">
      <alignment horizontal="center" vertical="center"/>
      <protection locked="0" hidden="1"/>
    </xf>
    <xf numFmtId="0" fontId="32" fillId="0" borderId="0" xfId="0" applyFont="1" applyAlignment="1" applyProtection="1">
      <alignment horizontal="left" vertical="center"/>
      <protection hidden="1"/>
    </xf>
    <xf numFmtId="0" fontId="0" fillId="0" borderId="65" xfId="0" applyBorder="1" applyAlignment="1" applyProtection="1">
      <alignment horizontal="left" vertical="center" wrapText="1"/>
      <protection hidden="1"/>
    </xf>
    <xf numFmtId="0" fontId="0" fillId="0" borderId="94" xfId="0" applyBorder="1" applyAlignment="1" applyProtection="1">
      <alignment horizontal="left" vertical="center" wrapText="1"/>
      <protection hidden="1"/>
    </xf>
    <xf numFmtId="0" fontId="33" fillId="5" borderId="95" xfId="0" applyFont="1" applyFill="1" applyBorder="1" applyAlignment="1">
      <alignment horizontal="left" vertical="center" wrapText="1"/>
    </xf>
    <xf numFmtId="0" fontId="2" fillId="16" borderId="98" xfId="0" applyFont="1" applyFill="1" applyBorder="1" applyAlignment="1" applyProtection="1">
      <alignment horizontal="center" vertical="center" wrapText="1"/>
      <protection hidden="1"/>
    </xf>
    <xf numFmtId="0" fontId="2" fillId="16" borderId="99" xfId="0" applyFont="1" applyFill="1" applyBorder="1" applyAlignment="1" applyProtection="1">
      <alignment horizontal="center" vertical="center" wrapText="1"/>
      <protection hidden="1"/>
    </xf>
    <xf numFmtId="0" fontId="2" fillId="16" borderId="100" xfId="0" applyFont="1" applyFill="1" applyBorder="1" applyAlignment="1" applyProtection="1">
      <alignment horizontal="center" vertical="center" wrapText="1"/>
      <protection hidden="1"/>
    </xf>
    <xf numFmtId="0" fontId="2" fillId="16" borderId="101" xfId="0" applyFont="1" applyFill="1" applyBorder="1" applyAlignment="1" applyProtection="1">
      <alignment horizontal="center" vertical="center" wrapText="1"/>
      <protection hidden="1"/>
    </xf>
    <xf numFmtId="0" fontId="2" fillId="16" borderId="102" xfId="0" applyFont="1" applyFill="1" applyBorder="1" applyAlignment="1" applyProtection="1">
      <alignment horizontal="center" vertical="center" wrapText="1"/>
      <protection hidden="1"/>
    </xf>
    <xf numFmtId="0" fontId="2" fillId="16" borderId="89" xfId="0" applyFont="1" applyFill="1" applyBorder="1" applyAlignment="1" applyProtection="1">
      <alignment horizontal="center" vertical="center"/>
      <protection hidden="1"/>
    </xf>
    <xf numFmtId="0" fontId="2" fillId="21" borderId="0" xfId="0" applyFont="1" applyFill="1" applyAlignment="1" applyProtection="1">
      <alignment horizontal="center"/>
      <protection hidden="1"/>
    </xf>
    <xf numFmtId="0" fontId="33" fillId="5" borderId="103" xfId="0" applyFont="1" applyFill="1" applyBorder="1" applyAlignment="1">
      <alignment horizontal="left" vertical="center" wrapText="1"/>
    </xf>
    <xf numFmtId="0" fontId="40" fillId="0" borderId="95" xfId="0" applyFont="1" applyBorder="1" applyAlignment="1">
      <alignment horizontal="center" vertical="center"/>
    </xf>
    <xf numFmtId="0" fontId="41" fillId="4" borderId="0" xfId="0" applyFont="1" applyFill="1" applyAlignment="1" applyProtection="1">
      <alignment horizontal="center"/>
      <protection hidden="1"/>
    </xf>
    <xf numFmtId="0" fontId="33" fillId="2" borderId="0" xfId="0" applyFont="1" applyFill="1"/>
    <xf numFmtId="0" fontId="4" fillId="2" borderId="0" xfId="0" applyFont="1" applyFill="1" applyAlignment="1" applyProtection="1">
      <alignment horizontal="center" vertical="center"/>
      <protection hidden="1"/>
    </xf>
    <xf numFmtId="0" fontId="41" fillId="0" borderId="103" xfId="0" applyFont="1" applyBorder="1" applyAlignment="1">
      <alignment horizontal="center" vertical="center"/>
    </xf>
    <xf numFmtId="0" fontId="41" fillId="0" borderId="107" xfId="0" applyFont="1" applyBorder="1" applyAlignment="1">
      <alignment horizontal="center" vertical="center"/>
    </xf>
    <xf numFmtId="0" fontId="46" fillId="0" borderId="0" xfId="0" applyFont="1" applyAlignment="1" applyProtection="1">
      <alignment horizontal="left" wrapText="1"/>
      <protection hidden="1"/>
    </xf>
    <xf numFmtId="0" fontId="33" fillId="2" borderId="95" xfId="0" applyFont="1" applyFill="1" applyBorder="1"/>
    <xf numFmtId="0" fontId="43" fillId="30" borderId="95" xfId="0" applyFont="1" applyFill="1" applyBorder="1"/>
    <xf numFmtId="0" fontId="47" fillId="30" borderId="95" xfId="0" applyFont="1" applyFill="1" applyBorder="1"/>
    <xf numFmtId="0" fontId="42" fillId="32" borderId="0" xfId="0" applyFont="1" applyFill="1"/>
    <xf numFmtId="0" fontId="35" fillId="0" borderId="103" xfId="0" applyFont="1" applyBorder="1" applyAlignment="1">
      <alignment horizontal="center" vertical="center"/>
    </xf>
    <xf numFmtId="0" fontId="10" fillId="5" borderId="0" xfId="0" applyFont="1" applyFill="1" applyAlignment="1" applyProtection="1">
      <alignment horizontal="center" vertical="center"/>
      <protection hidden="1"/>
    </xf>
    <xf numFmtId="0" fontId="47" fillId="30" borderId="95" xfId="0" applyFont="1" applyFill="1" applyBorder="1" applyAlignment="1">
      <alignment vertical="center"/>
    </xf>
    <xf numFmtId="0" fontId="52" fillId="0" borderId="95" xfId="0" applyFont="1" applyBorder="1" applyAlignment="1">
      <alignment horizontal="center" vertical="center"/>
    </xf>
    <xf numFmtId="0" fontId="35" fillId="0" borderId="95" xfId="0" applyFont="1" applyBorder="1" applyAlignment="1">
      <alignment horizontal="center" vertical="center"/>
    </xf>
    <xf numFmtId="0" fontId="35" fillId="5" borderId="103" xfId="0" applyFont="1" applyFill="1" applyBorder="1" applyAlignment="1">
      <alignment horizontal="center" vertical="center"/>
    </xf>
    <xf numFmtId="0" fontId="40" fillId="0" borderId="103" xfId="0" applyFont="1" applyBorder="1" applyAlignment="1">
      <alignment horizontal="center" vertical="center"/>
    </xf>
    <xf numFmtId="0" fontId="40" fillId="0" borderId="107" xfId="0" applyFont="1" applyBorder="1" applyAlignment="1">
      <alignment horizontal="center" vertical="center"/>
    </xf>
    <xf numFmtId="0" fontId="33" fillId="5" borderId="107" xfId="0" applyFont="1" applyFill="1" applyBorder="1" applyAlignment="1">
      <alignment horizontal="left" vertical="center" wrapText="1"/>
    </xf>
    <xf numFmtId="0" fontId="0" fillId="0" borderId="0" xfId="0"/>
    <xf numFmtId="0" fontId="33" fillId="0" borderId="95" xfId="0" applyFont="1" applyBorder="1" applyAlignment="1">
      <alignment horizontal="left" vertical="center" wrapText="1"/>
    </xf>
    <xf numFmtId="0" fontId="54" fillId="30" borderId="95" xfId="0" applyFont="1" applyFill="1" applyBorder="1" applyAlignment="1">
      <alignment vertical="center"/>
    </xf>
    <xf numFmtId="0" fontId="42" fillId="32" borderId="95" xfId="0" applyFont="1" applyFill="1" applyBorder="1"/>
    <xf numFmtId="0" fontId="33" fillId="0" borderId="104" xfId="0" applyFont="1" applyBorder="1" applyAlignment="1">
      <alignment horizontal="center" vertical="center"/>
    </xf>
    <xf numFmtId="0" fontId="33" fillId="0" borderId="107" xfId="0" applyFont="1" applyBorder="1" applyAlignment="1">
      <alignment horizontal="center" vertical="center"/>
    </xf>
    <xf numFmtId="0" fontId="43" fillId="30" borderId="95" xfId="0" applyFont="1" applyFill="1" applyBorder="1" applyAlignment="1">
      <alignment vertical="center"/>
    </xf>
    <xf numFmtId="0" fontId="54" fillId="30" borderId="103" xfId="0" applyFont="1" applyFill="1" applyBorder="1" applyAlignment="1">
      <alignment vertical="center"/>
    </xf>
    <xf numFmtId="0" fontId="54" fillId="30" borderId="104" xfId="0" applyFont="1" applyFill="1" applyBorder="1" applyAlignment="1">
      <alignment vertical="center"/>
    </xf>
    <xf numFmtId="0" fontId="54" fillId="30" borderId="107" xfId="0" applyFont="1" applyFill="1" applyBorder="1" applyAlignment="1">
      <alignment vertical="center"/>
    </xf>
    <xf numFmtId="0" fontId="4" fillId="30" borderId="95" xfId="0" applyFont="1" applyFill="1" applyBorder="1"/>
    <xf numFmtId="0" fontId="59" fillId="23" borderId="95" xfId="0" applyFont="1" applyFill="1" applyBorder="1"/>
    <xf numFmtId="0" fontId="35" fillId="0" borderId="107" xfId="0" applyFont="1" applyBorder="1" applyAlignment="1">
      <alignment horizontal="center" vertical="center"/>
    </xf>
    <xf numFmtId="0" fontId="33" fillId="0" borderId="95" xfId="0" applyFont="1" applyBorder="1" applyAlignment="1">
      <alignment horizontal="center"/>
    </xf>
    <xf numFmtId="0" fontId="57" fillId="25" borderId="95" xfId="0" applyFont="1" applyFill="1" applyBorder="1"/>
    <xf numFmtId="0" fontId="33" fillId="5" borderId="95" xfId="0" applyFont="1" applyFill="1" applyBorder="1" applyAlignment="1">
      <alignment vertical="center" wrapText="1"/>
    </xf>
    <xf numFmtId="0" fontId="33" fillId="0" borderId="103" xfId="0" applyFont="1" applyBorder="1" applyAlignment="1">
      <alignment horizontal="center" vertical="center"/>
    </xf>
    <xf numFmtId="0" fontId="35" fillId="5" borderId="107" xfId="0" applyFont="1" applyFill="1" applyBorder="1" applyAlignment="1">
      <alignment horizontal="center" vertical="center"/>
    </xf>
    <xf numFmtId="0" fontId="33" fillId="0" borderId="95" xfId="0" applyFont="1" applyBorder="1" applyAlignment="1">
      <alignment horizontal="center" vertical="center"/>
    </xf>
  </cellXfs>
  <cellStyles count="3">
    <cellStyle name="Normal" xfId="0" builtinId="0"/>
    <cellStyle name="Normal 2" xfId="2"/>
    <cellStyle name="Percent" xfId="1" builtinId="5"/>
  </cellStyles>
  <dxfs count="251">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9C0006"/>
      </font>
      <fill>
        <patternFill>
          <bgColor rgb="FFFFC7CE"/>
        </patternFill>
      </fill>
    </dxf>
    <dxf>
      <font>
        <color theme="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theme="0"/>
      </font>
      <fill>
        <patternFill>
          <bgColor rgb="FF00B050"/>
        </patternFill>
      </fill>
    </dxf>
    <dxf>
      <font>
        <color rgb="FF00B050"/>
      </font>
      <fill>
        <patternFill>
          <bgColor rgb="FF00B050"/>
        </patternFill>
      </fill>
    </dxf>
    <dxf>
      <font>
        <color theme="0"/>
      </font>
      <fill>
        <patternFill>
          <bgColor rgb="FFFF0000"/>
        </patternFill>
      </fill>
    </dxf>
    <dxf>
      <font>
        <color auto="1"/>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AEEF3"/>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25201055380811"/>
          <c:y val="0.24165852525200415"/>
          <c:w val="0.62961165048543732"/>
          <c:h val="0.53325965441834189"/>
        </c:manualLayout>
      </c:layout>
      <c:radarChart>
        <c:radarStyle val="marker"/>
        <c:varyColors val="0"/>
        <c:ser>
          <c:idx val="0"/>
          <c:order val="0"/>
          <c:spPr>
            <a:ln w="28575" cap="rnd">
              <a:solidFill>
                <a:schemeClr val="accent1"/>
              </a:solidFill>
              <a:round/>
            </a:ln>
            <a:effectLst/>
          </c:spPr>
          <c:marker>
            <c:symbol val="none"/>
          </c:marker>
          <c:cat>
            <c:strRef>
              <c:f>[1]summary_std!$L$13:$L$17</c:f>
              <c:strCache>
                <c:ptCount val="5"/>
                <c:pt idx="0">
                  <c:v>A. Physical Standards</c:v>
                </c:pt>
                <c:pt idx="1">
                  <c:v>B. Customer Area Standards</c:v>
                </c:pt>
                <c:pt idx="2">
                  <c:v>C. Workshop Standards</c:v>
                </c:pt>
                <c:pt idx="3">
                  <c:v>D. Supporting Materials</c:v>
                </c:pt>
                <c:pt idx="4">
                  <c:v>E. Tools and Equipments</c:v>
                </c:pt>
              </c:strCache>
            </c:strRef>
          </c:cat>
          <c:val>
            <c:numRef>
              <c:f>[1]summary_std!$M$13:$M$17</c:f>
              <c:numCache>
                <c:formatCode>General</c:formatCode>
                <c:ptCount val="5"/>
                <c:pt idx="0">
                  <c:v>1</c:v>
                </c:pt>
                <c:pt idx="1">
                  <c:v>1</c:v>
                </c:pt>
                <c:pt idx="2">
                  <c:v>0.94444444444444442</c:v>
                </c:pt>
                <c:pt idx="3">
                  <c:v>1</c:v>
                </c:pt>
                <c:pt idx="4">
                  <c:v>0.77777777777777779</c:v>
                </c:pt>
              </c:numCache>
            </c:numRef>
          </c:val>
          <c:extLst xmlns:c16r2="http://schemas.microsoft.com/office/drawing/2015/06/chart">
            <c:ext xmlns:c16="http://schemas.microsoft.com/office/drawing/2014/chart" uri="{C3380CC4-5D6E-409C-BE32-E72D297353CC}">
              <c16:uniqueId val="{00000000-03E4-477E-9C14-14AD5359A388}"/>
            </c:ext>
          </c:extLst>
        </c:ser>
        <c:dLbls>
          <c:showLegendKey val="0"/>
          <c:showVal val="0"/>
          <c:showCatName val="0"/>
          <c:showSerName val="0"/>
          <c:showPercent val="0"/>
          <c:showBubbleSize val="0"/>
        </c:dLbls>
        <c:axId val="638804480"/>
        <c:axId val="161142400"/>
      </c:radarChart>
      <c:catAx>
        <c:axId val="63880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61142400"/>
        <c:crosses val="autoZero"/>
        <c:auto val="1"/>
        <c:lblAlgn val="ctr"/>
        <c:lblOffset val="100"/>
        <c:noMultiLvlLbl val="0"/>
      </c:catAx>
      <c:valAx>
        <c:axId val="16114240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388044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id-ID"/>
              <a:t>Parameter</a:t>
            </a:r>
          </a:p>
        </c:rich>
      </c:tx>
      <c:overlay val="0"/>
      <c:spPr>
        <a:noFill/>
        <a:ln>
          <a:noFill/>
        </a:ln>
        <a:effectLst/>
      </c:spPr>
    </c:title>
    <c:autoTitleDeleted val="0"/>
    <c:plotArea>
      <c:layout/>
      <c:barChart>
        <c:barDir val="bar"/>
        <c:grouping val="stacked"/>
        <c:varyColors val="0"/>
        <c:ser>
          <c:idx val="2"/>
          <c:order val="0"/>
          <c:tx>
            <c:strRef>
              <c:f>[1]summary_std!$R$56</c:f>
              <c:strCache>
                <c:ptCount val="1"/>
                <c:pt idx="0">
                  <c:v>Hijau</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[1]summary_std!$O$57:$O$61</c:f>
              <c:strCache>
                <c:ptCount val="5"/>
                <c:pt idx="0">
                  <c:v>A. Physical Standards</c:v>
                </c:pt>
                <c:pt idx="1">
                  <c:v>B. Customer Area Standards</c:v>
                </c:pt>
                <c:pt idx="2">
                  <c:v>C. Workshop Standards</c:v>
                </c:pt>
                <c:pt idx="3">
                  <c:v>D. Supporting Materials</c:v>
                </c:pt>
                <c:pt idx="4">
                  <c:v>E. Tools and Equipments</c:v>
                </c:pt>
              </c:strCache>
            </c:strRef>
          </c:cat>
          <c:val>
            <c:numRef>
              <c:f>[1]summary_std!$R$57:$R$61</c:f>
              <c:numCache>
                <c:formatCode>General</c:formatCode>
                <c:ptCount val="5"/>
                <c:pt idx="0">
                  <c:v>1</c:v>
                </c:pt>
                <c:pt idx="1">
                  <c:v>1</c:v>
                </c:pt>
                <c:pt idx="2">
                  <c:v>0.95652173913043481</c:v>
                </c:pt>
                <c:pt idx="3">
                  <c:v>1</c:v>
                </c:pt>
                <c:pt idx="4">
                  <c:v>0.75</c:v>
                </c:pt>
              </c:numCache>
            </c:numRef>
          </c:val>
          <c:extLst xmlns:c16r2="http://schemas.microsoft.com/office/drawing/2015/06/chart">
            <c:ext xmlns:c16="http://schemas.microsoft.com/office/drawing/2014/chart" uri="{C3380CC4-5D6E-409C-BE32-E72D297353CC}">
              <c16:uniqueId val="{00000002-DCD2-4394-B79C-2B8AC04CAEB2}"/>
            </c:ext>
          </c:extLst>
        </c:ser>
        <c:ser>
          <c:idx val="3"/>
          <c:order val="1"/>
          <c:tx>
            <c:strRef>
              <c:f>[1]summary_std!$S$56</c:f>
              <c:strCache>
                <c:ptCount val="1"/>
                <c:pt idx="0">
                  <c:v>Merah</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[1]summary_std!$O$57:$O$61</c:f>
              <c:strCache>
                <c:ptCount val="5"/>
                <c:pt idx="0">
                  <c:v>A. Physical Standards</c:v>
                </c:pt>
                <c:pt idx="1">
                  <c:v>B. Customer Area Standards</c:v>
                </c:pt>
                <c:pt idx="2">
                  <c:v>C. Workshop Standards</c:v>
                </c:pt>
                <c:pt idx="3">
                  <c:v>D. Supporting Materials</c:v>
                </c:pt>
                <c:pt idx="4">
                  <c:v>E. Tools and Equipments</c:v>
                </c:pt>
              </c:strCache>
            </c:strRef>
          </c:cat>
          <c:val>
            <c:numRef>
              <c:f>[1]summary_std!$S$57:$S$61</c:f>
              <c:numCache>
                <c:formatCode>General</c:formatCode>
                <c:ptCount val="5"/>
                <c:pt idx="0">
                  <c:v>0</c:v>
                </c:pt>
                <c:pt idx="1">
                  <c:v>0</c:v>
                </c:pt>
                <c:pt idx="2">
                  <c:v>4.3478260869565216E-2</c:v>
                </c:pt>
                <c:pt idx="3">
                  <c:v>0</c:v>
                </c:pt>
                <c:pt idx="4">
                  <c:v>0</c:v>
                </c:pt>
              </c:numCache>
            </c:numRef>
          </c:val>
          <c:extLst xmlns:c16r2="http://schemas.microsoft.com/office/drawing/2015/06/chart">
            <c:ext xmlns:c16="http://schemas.microsoft.com/office/drawing/2014/chart" uri="{C3380CC4-5D6E-409C-BE32-E72D297353CC}">
              <c16:uniqueId val="{00000003-DCD2-4394-B79C-2B8AC04CAEB2}"/>
            </c:ext>
          </c:extLst>
        </c:ser>
        <c:dLbls>
          <c:showLegendKey val="0"/>
          <c:showVal val="1"/>
          <c:showCatName val="0"/>
          <c:showSerName val="0"/>
          <c:showPercent val="0"/>
          <c:showBubbleSize val="0"/>
        </c:dLbls>
        <c:gapWidth val="150"/>
        <c:overlap val="100"/>
        <c:axId val="638805504"/>
        <c:axId val="161143552"/>
        <c:extLst xmlns:c16r2="http://schemas.microsoft.com/office/drawing/2015/06/chart">
          <c:ext xmlns:c15="http://schemas.microsoft.com/office/drawing/2012/chart" uri="{02D57815-91ED-43cb-92C2-25804820EDAC}">
            <c15:filteredBarSeries>
              <c15:ser>
                <c:idx val="0"/>
                <c:order val="0"/>
                <c:tx>
                  <c:strRef>
                    <c:extLst xmlns:c16r2="http://schemas.microsoft.com/office/drawing/2015/06/chart">
                      <c:ext uri="{02D57815-91ED-43cb-92C2-25804820EDAC}">
                        <c15:formulaRef>
                          <c15:sqref>[2]summary_std!$P$56</c15:sqref>
                        </c15:formulaRef>
                      </c:ext>
                    </c:extLst>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c:ext uri="{02D57815-91ED-43cb-92C2-25804820EDAC}">
                        <c15:formulaRef>
                          <c15:sqref>[2]summary_std!$O$57:$O$61</c15:sqref>
                        </c15:formulaRef>
                      </c:ext>
                    </c:extLst>
                    <c:strCache>
                      <c:ptCount val="5"/>
                      <c:pt idx="0">
                        <c:v>A. Physical Standards</c:v>
                      </c:pt>
                      <c:pt idx="1">
                        <c:v>B. Customer Area Standards</c:v>
                      </c:pt>
                      <c:pt idx="2">
                        <c:v>C. Workshop Standards</c:v>
                      </c:pt>
                      <c:pt idx="3">
                        <c:v>D. Supporting Materials</c:v>
                      </c:pt>
                      <c:pt idx="4">
                        <c:v>E. Tools and Equipments</c:v>
                      </c:pt>
                    </c:strCache>
                  </c:strRef>
                </c:cat>
                <c:val>
                  <c:numRef>
                    <c:extLst xmlns:c16r2="http://schemas.microsoft.com/office/drawing/2015/06/chart">
                      <c:ext uri="{02D57815-91ED-43cb-92C2-25804820EDAC}">
                        <c15:formulaRef>
                          <c15:sqref>[2]summary_std!$P$57:$P$61</c15:sqref>
                        </c15:formulaRef>
                      </c:ext>
                    </c:extLst>
                    <c:numCache>
                      <c:formatCode>General</c:formatCode>
                      <c:ptCount val="5"/>
                    </c:numCache>
                  </c:numRef>
                </c:val>
                <c:extLst xmlns:c16r2="http://schemas.microsoft.com/office/drawing/2015/06/chart">
                  <c:ext xmlns:c16="http://schemas.microsoft.com/office/drawing/2014/chart" uri="{C3380CC4-5D6E-409C-BE32-E72D297353CC}">
                    <c16:uniqueId val="{00000000-DCD2-4394-B79C-2B8AC04CAEB2}"/>
                  </c:ext>
                </c:extLst>
              </c15:ser>
            </c15:filteredBarSeries>
            <c15:filteredBarSeries>
              <c15:ser>
                <c:idx val="1"/>
                <c:order val="1"/>
                <c:tx>
                  <c:strRef>
                    <c:extLst xmlns:c15="http://schemas.microsoft.com/office/drawing/2012/chart" xmlns:c16r2="http://schemas.microsoft.com/office/drawing/2015/06/chart">
                      <c:ext xmlns:c15="http://schemas.microsoft.com/office/drawing/2012/chart" uri="{02D57815-91ED-43cb-92C2-25804820EDAC}">
                        <c15:formulaRef>
                          <c15:sqref>[2]summary_std!$Q$56</c15:sqref>
                        </c15:formulaRef>
                      </c:ext>
                    </c:extLst>
                    <c:strCache>
                      <c:ptCount val="1"/>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xmlns:c16r2="http://schemas.microsoft.com/office/drawing/2015/06/chart">
                      <c:ext xmlns:c15="http://schemas.microsoft.com/office/drawing/2012/chart" uri="{02D57815-91ED-43cb-92C2-25804820EDAC}">
                        <c15:formulaRef>
                          <c15:sqref>[2]summary_std!$O$57:$O$61</c15:sqref>
                        </c15:formulaRef>
                      </c:ext>
                    </c:extLst>
                    <c:strCache>
                      <c:ptCount val="5"/>
                      <c:pt idx="0">
                        <c:v>A. Physical Standards</c:v>
                      </c:pt>
                      <c:pt idx="1">
                        <c:v>B. Customer Area Standards</c:v>
                      </c:pt>
                      <c:pt idx="2">
                        <c:v>C. Workshop Standards</c:v>
                      </c:pt>
                      <c:pt idx="3">
                        <c:v>D. Supporting Materials</c:v>
                      </c:pt>
                      <c:pt idx="4">
                        <c:v>E. Tools and Equipments</c:v>
                      </c:pt>
                    </c:strCache>
                  </c:strRef>
                </c:cat>
                <c:val>
                  <c:numRef>
                    <c:extLst xmlns:c15="http://schemas.microsoft.com/office/drawing/2012/chart" xmlns:c16r2="http://schemas.microsoft.com/office/drawing/2015/06/chart">
                      <c:ext xmlns:c15="http://schemas.microsoft.com/office/drawing/2012/chart" uri="{02D57815-91ED-43cb-92C2-25804820EDAC}">
                        <c15:formulaRef>
                          <c15:sqref>[2]summary_std!$Q$57:$Q$61</c15:sqref>
                        </c15:formulaRef>
                      </c:ext>
                    </c:extLst>
                    <c:numCache>
                      <c:formatCode>General</c:formatCode>
                      <c:ptCount val="5"/>
                    </c:numCache>
                  </c:numRef>
                </c:val>
                <c:extLst xmlns:c15="http://schemas.microsoft.com/office/drawing/2012/chart" xmlns:c16r2="http://schemas.microsoft.com/office/drawing/2015/06/chart">
                  <c:ext xmlns:c16="http://schemas.microsoft.com/office/drawing/2014/chart" uri="{C3380CC4-5D6E-409C-BE32-E72D297353CC}">
                    <c16:uniqueId val="{00000001-DCD2-4394-B79C-2B8AC04CAEB2}"/>
                  </c:ext>
                </c:extLst>
              </c15:ser>
            </c15:filteredBarSeries>
          </c:ext>
        </c:extLst>
      </c:barChart>
      <c:catAx>
        <c:axId val="6388055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1143552"/>
        <c:crosses val="autoZero"/>
        <c:auto val="1"/>
        <c:lblAlgn val="ctr"/>
        <c:lblOffset val="100"/>
        <c:noMultiLvlLbl val="0"/>
      </c:catAx>
      <c:valAx>
        <c:axId val="161143552"/>
        <c:scaling>
          <c:orientation val="minMax"/>
        </c:scaling>
        <c:delete val="0"/>
        <c:axPos val="t"/>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 b="0" i="0" u="none" strike="noStrike" kern="1200" baseline="0">
                <a:solidFill>
                  <a:schemeClr val="bg1"/>
                </a:solidFill>
                <a:latin typeface="+mn-lt"/>
                <a:ea typeface="+mn-ea"/>
                <a:cs typeface="+mn-cs"/>
              </a:defRPr>
            </a:pPr>
            <a:endParaRPr lang="en-US"/>
          </a:p>
        </c:txPr>
        <c:crossAx val="63880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ysClr val="windowText" lastClr="000000"/>
                </a:solidFill>
                <a:latin typeface="+mn-lt"/>
                <a:ea typeface="+mn-ea"/>
                <a:cs typeface="+mn-cs"/>
              </a:defRPr>
            </a:pPr>
            <a:r>
              <a:rPr lang="id-ID"/>
              <a:t>Color</a:t>
            </a:r>
          </a:p>
        </c:rich>
      </c:tx>
      <c:overlay val="0"/>
      <c:spPr>
        <a:noFill/>
        <a:ln>
          <a:noFill/>
        </a:ln>
        <a:effectLst/>
      </c:spPr>
    </c:title>
    <c:autoTitleDeleted val="0"/>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2-7A0C-4CB5-8E79-2F9C0CF63D22}"/>
              </c:ext>
            </c:extLst>
          </c:dPt>
          <c:dPt>
            <c:idx val="1"/>
            <c:bubble3D val="0"/>
            <c:spPr>
              <a:solidFill>
                <a:srgbClr val="FF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7A0C-4CB5-8E79-2F9C0CF63D22}"/>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n-US"/>
              </a:p>
            </c:txPr>
            <c:dLblPos val="outEnd"/>
            <c:showLegendKey val="1"/>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[1]summary_std!$J$55:$K$55</c:f>
              <c:strCache>
                <c:ptCount val="2"/>
                <c:pt idx="0">
                  <c:v>Hijau</c:v>
                </c:pt>
                <c:pt idx="1">
                  <c:v>Merah</c:v>
                </c:pt>
              </c:strCache>
            </c:strRef>
          </c:cat>
          <c:val>
            <c:numRef>
              <c:f>[1]summary_std!$J$56:$K$56</c:f>
              <c:numCache>
                <c:formatCode>General</c:formatCode>
                <c:ptCount val="2"/>
                <c:pt idx="0">
                  <c:v>59</c:v>
                </c:pt>
                <c:pt idx="1">
                  <c:v>1</c:v>
                </c:pt>
              </c:numCache>
            </c:numRef>
          </c:val>
          <c:extLst xmlns:c16r2="http://schemas.microsoft.com/office/drawing/2015/06/chart">
            <c:ext xmlns:c16="http://schemas.microsoft.com/office/drawing/2014/chart" uri="{C3380CC4-5D6E-409C-BE32-E72D297353CC}">
              <c16:uniqueId val="{00000000-7A0C-4CB5-8E79-2F9C0CF63D22}"/>
            </c:ext>
          </c:extLst>
        </c:ser>
        <c:dLbls>
          <c:showLegendKey val="0"/>
          <c:showVal val="1"/>
          <c:showCatName val="0"/>
          <c:showSerName val="0"/>
          <c:showPercent val="0"/>
          <c:showBubbleSize val="0"/>
          <c:showLeaderLines val="1"/>
        </c:dLbls>
      </c:pie3DChart>
      <c:spPr>
        <a:noFill/>
        <a:ln>
          <a:noFill/>
        </a:ln>
        <a:effectLst/>
      </c:spPr>
    </c:plotArea>
    <c:plotVisOnly val="1"/>
    <c:dispBlanksAs val="zero"/>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sz="1050">
          <a:solidFill>
            <a:sysClr val="windowText" lastClr="000000"/>
          </a:solidFil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id-ID"/>
              <a:t>Spider</a:t>
            </a:r>
          </a:p>
        </c:rich>
      </c:tx>
      <c:overlay val="0"/>
      <c:spPr>
        <a:noFill/>
        <a:ln>
          <a:noFill/>
        </a:ln>
        <a:effectLst/>
      </c:spPr>
    </c:title>
    <c:autoTitleDeleted val="0"/>
    <c:plotArea>
      <c:layout>
        <c:manualLayout>
          <c:layoutTarget val="inner"/>
          <c:xMode val="edge"/>
          <c:yMode val="edge"/>
          <c:x val="0.20552830896137989"/>
          <c:y val="0.21737205510344543"/>
          <c:w val="0.56735633045869271"/>
          <c:h val="0.67673528169786556"/>
        </c:manualLayout>
      </c:layout>
      <c:radarChart>
        <c:radarStyle val="marker"/>
        <c:varyColors val="0"/>
        <c:ser>
          <c:idx val="0"/>
          <c:order val="0"/>
          <c:spPr>
            <a:ln w="28575" cap="rnd">
              <a:solidFill>
                <a:schemeClr val="accent1"/>
              </a:solidFill>
              <a:round/>
            </a:ln>
            <a:effectLst/>
          </c:spPr>
          <c:marker>
            <c:symbol val="none"/>
          </c:marker>
          <c:cat>
            <c:strRef>
              <c:f>[1]summary_std!$O$74:$O$78</c:f>
              <c:strCache>
                <c:ptCount val="5"/>
                <c:pt idx="0">
                  <c:v>A. Physical Standards</c:v>
                </c:pt>
                <c:pt idx="1">
                  <c:v>B. Customer Area Standards</c:v>
                </c:pt>
                <c:pt idx="2">
                  <c:v>C. Workshop Standards</c:v>
                </c:pt>
                <c:pt idx="3">
                  <c:v>D. Supporting Materials</c:v>
                </c:pt>
                <c:pt idx="4">
                  <c:v>E. Tools and Equipments</c:v>
                </c:pt>
              </c:strCache>
            </c:strRef>
          </c:cat>
          <c:val>
            <c:numRef>
              <c:f>[1]summary_std!$T$74:$T$78</c:f>
              <c:numCache>
                <c:formatCode>General</c:formatCode>
                <c:ptCount val="5"/>
                <c:pt idx="0">
                  <c:v>1000</c:v>
                </c:pt>
                <c:pt idx="1">
                  <c:v>1000</c:v>
                </c:pt>
                <c:pt idx="2">
                  <c:v>956.52173913043475</c:v>
                </c:pt>
                <c:pt idx="3">
                  <c:v>1000</c:v>
                </c:pt>
                <c:pt idx="4">
                  <c:v>750</c:v>
                </c:pt>
              </c:numCache>
            </c:numRef>
          </c:val>
          <c:extLst xmlns:c16r2="http://schemas.microsoft.com/office/drawing/2015/06/chart">
            <c:ext xmlns:c16="http://schemas.microsoft.com/office/drawing/2014/chart" uri="{C3380CC4-5D6E-409C-BE32-E72D297353CC}">
              <c16:uniqueId val="{00000000-6306-46D9-907C-EB9DDCA4BD5E}"/>
            </c:ext>
          </c:extLst>
        </c:ser>
        <c:dLbls>
          <c:showLegendKey val="0"/>
          <c:showVal val="0"/>
          <c:showCatName val="0"/>
          <c:showSerName val="0"/>
          <c:showPercent val="0"/>
          <c:showBubbleSize val="0"/>
        </c:dLbls>
        <c:axId val="638807040"/>
        <c:axId val="638290752"/>
      </c:radarChart>
      <c:catAx>
        <c:axId val="63880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38290752"/>
        <c:crosses val="autoZero"/>
        <c:auto val="1"/>
        <c:lblAlgn val="ctr"/>
        <c:lblOffset val="100"/>
        <c:noMultiLvlLbl val="0"/>
      </c:catAx>
      <c:valAx>
        <c:axId val="6382907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388070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Standarisasi + 5S Audit'!E5"/></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5" Type="http://schemas.openxmlformats.org/officeDocument/2006/relationships/image" Target="../media/image5.jpeg"/><Relationship Id="rId61" Type="http://schemas.openxmlformats.org/officeDocument/2006/relationships/image" Target="../media/image61.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xdr:from>
      <xdr:col>12</xdr:col>
      <xdr:colOff>514350</xdr:colOff>
      <xdr:row>14</xdr:row>
      <xdr:rowOff>152400</xdr:rowOff>
    </xdr:from>
    <xdr:to>
      <xdr:col>14</xdr:col>
      <xdr:colOff>600075</xdr:colOff>
      <xdr:row>16</xdr:row>
      <xdr:rowOff>152400</xdr:rowOff>
    </xdr:to>
    <xdr:sp macro="" textlink="">
      <xdr:nvSpPr>
        <xdr:cNvPr id="2" name="Rectangle: Rounded Corners 1">
          <a:hlinkClick xmlns:r="http://schemas.openxmlformats.org/officeDocument/2006/relationships" r:id="rId1"/>
          <a:extLst>
            <a:ext uri="{FF2B5EF4-FFF2-40B4-BE49-F238E27FC236}">
              <a16:creationId xmlns="" xmlns:a16="http://schemas.microsoft.com/office/drawing/2014/main" id="{5A8A1612-05BD-556F-0A73-BC60F146E0EC}"/>
            </a:ext>
          </a:extLst>
        </xdr:cNvPr>
        <xdr:cNvSpPr/>
      </xdr:nvSpPr>
      <xdr:spPr>
        <a:xfrm>
          <a:off x="6210300" y="2876550"/>
          <a:ext cx="1304925" cy="381000"/>
        </a:xfrm>
        <a:prstGeom prst="roundRect">
          <a:avLst/>
        </a:prstGeom>
        <a:solidFill>
          <a:srgbClr val="002060"/>
        </a:solidFill>
        <a:ln>
          <a:solidFill>
            <a:schemeClr val="accent6">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id-ID" sz="1100" b="1"/>
            <a:t>Go</a:t>
          </a:r>
          <a:r>
            <a:rPr lang="id-ID" sz="1100" b="1" baseline="0"/>
            <a:t> to Form</a:t>
          </a:r>
          <a:endParaRPr lang="id-ID"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530679</xdr:colOff>
      <xdr:row>8</xdr:row>
      <xdr:rowOff>176892</xdr:rowOff>
    </xdr:from>
    <xdr:to>
      <xdr:col>19</xdr:col>
      <xdr:colOff>13607</xdr:colOff>
      <xdr:row>37</xdr:row>
      <xdr:rowOff>52162</xdr:rowOff>
    </xdr:to>
    <xdr:graphicFrame macro="">
      <xdr:nvGraphicFramePr>
        <xdr:cNvPr id="2" name="Chart 1">
          <a:extLst>
            <a:ext uri="{FF2B5EF4-FFF2-40B4-BE49-F238E27FC236}">
              <a16:creationId xmlns="" xmlns:a16="http://schemas.microsoft.com/office/drawing/2014/main" id="{CFAF6162-A14C-5C91-E2A6-F60494980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710045</xdr:colOff>
      <xdr:row>66</xdr:row>
      <xdr:rowOff>1122218</xdr:rowOff>
    </xdr:from>
    <xdr:to>
      <xdr:col>19</xdr:col>
      <xdr:colOff>588819</xdr:colOff>
      <xdr:row>71</xdr:row>
      <xdr:rowOff>588818</xdr:rowOff>
    </xdr:to>
    <xdr:graphicFrame macro="">
      <xdr:nvGraphicFramePr>
        <xdr:cNvPr id="3" name="Chart 2">
          <a:extLst>
            <a:ext uri="{FF2B5EF4-FFF2-40B4-BE49-F238E27FC236}">
              <a16:creationId xmlns="" xmlns:a16="http://schemas.microsoft.com/office/drawing/2014/main" id="{EEE8669B-A2A8-9C6E-7EDB-82BE1E5FE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710044</xdr:colOff>
      <xdr:row>61</xdr:row>
      <xdr:rowOff>100445</xdr:rowOff>
    </xdr:from>
    <xdr:to>
      <xdr:col>19</xdr:col>
      <xdr:colOff>588818</xdr:colOff>
      <xdr:row>66</xdr:row>
      <xdr:rowOff>1004454</xdr:rowOff>
    </xdr:to>
    <xdr:graphicFrame macro="">
      <xdr:nvGraphicFramePr>
        <xdr:cNvPr id="4" name="Chart 3">
          <a:extLst>
            <a:ext uri="{FF2B5EF4-FFF2-40B4-BE49-F238E27FC236}">
              <a16:creationId xmlns="" xmlns:a16="http://schemas.microsoft.com/office/drawing/2014/main" id="{13B06222-55EA-21E0-BA32-E956F0E68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79</xdr:row>
      <xdr:rowOff>135082</xdr:rowOff>
    </xdr:from>
    <xdr:to>
      <xdr:col>20</xdr:col>
      <xdr:colOff>15875</xdr:colOff>
      <xdr:row>83</xdr:row>
      <xdr:rowOff>173182</xdr:rowOff>
    </xdr:to>
    <xdr:graphicFrame macro="">
      <xdr:nvGraphicFramePr>
        <xdr:cNvPr id="5" name="Chart 4">
          <a:extLst>
            <a:ext uri="{FF2B5EF4-FFF2-40B4-BE49-F238E27FC236}">
              <a16:creationId xmlns="" xmlns:a16="http://schemas.microsoft.com/office/drawing/2014/main" id="{1B4AB555-C61A-7F86-531A-A1F9E560E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69274</xdr:colOff>
      <xdr:row>118</xdr:row>
      <xdr:rowOff>242455</xdr:rowOff>
    </xdr:from>
    <xdr:to>
      <xdr:col>4</xdr:col>
      <xdr:colOff>608968</xdr:colOff>
      <xdr:row>118</xdr:row>
      <xdr:rowOff>244188</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580" r="3061" b="36477"/>
        <a:stretch/>
      </xdr:blipFill>
      <xdr:spPr>
        <a:xfrm>
          <a:off x="7184449" y="197067055"/>
          <a:ext cx="2873319" cy="1541317"/>
        </a:xfrm>
        <a:prstGeom prst="rect">
          <a:avLst/>
        </a:prstGeom>
      </xdr:spPr>
    </xdr:pic>
    <xdr:clientData/>
  </xdr:twoCellAnchor>
  <xdr:twoCellAnchor editAs="oneCell">
    <xdr:from>
      <xdr:col>4</xdr:col>
      <xdr:colOff>481629</xdr:colOff>
      <xdr:row>84</xdr:row>
      <xdr:rowOff>190501</xdr:rowOff>
    </xdr:from>
    <xdr:to>
      <xdr:col>4</xdr:col>
      <xdr:colOff>604964</xdr:colOff>
      <xdr:row>84</xdr:row>
      <xdr:rowOff>192165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7891002" y="132960553"/>
          <a:ext cx="1773314" cy="2361710"/>
        </a:xfrm>
        <a:prstGeom prst="rect">
          <a:avLst/>
        </a:prstGeom>
      </xdr:spPr>
    </xdr:pic>
    <xdr:clientData/>
  </xdr:twoCellAnchor>
  <xdr:twoCellAnchor editAs="oneCell">
    <xdr:from>
      <xdr:col>4</xdr:col>
      <xdr:colOff>571500</xdr:colOff>
      <xdr:row>101</xdr:row>
      <xdr:rowOff>228600</xdr:rowOff>
    </xdr:from>
    <xdr:to>
      <xdr:col>4</xdr:col>
      <xdr:colOff>606137</xdr:colOff>
      <xdr:row>101</xdr:row>
      <xdr:rowOff>229677</xdr:rowOff>
    </xdr:to>
    <xdr:pic>
      <xdr:nvPicPr>
        <xdr:cNvPr id="5" name="Picture 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0847"/>
        <a:stretch/>
      </xdr:blipFill>
      <xdr:spPr>
        <a:xfrm>
          <a:off x="7686675" y="172212000"/>
          <a:ext cx="2130137" cy="1827723"/>
        </a:xfrm>
        <a:prstGeom prst="rect">
          <a:avLst/>
        </a:prstGeom>
      </xdr:spPr>
    </xdr:pic>
    <xdr:clientData/>
  </xdr:twoCellAnchor>
  <xdr:twoCellAnchor editAs="oneCell">
    <xdr:from>
      <xdr:col>4</xdr:col>
      <xdr:colOff>647700</xdr:colOff>
      <xdr:row>103</xdr:row>
      <xdr:rowOff>114300</xdr:rowOff>
    </xdr:from>
    <xdr:to>
      <xdr:col>4</xdr:col>
      <xdr:colOff>652034</xdr:colOff>
      <xdr:row>103</xdr:row>
      <xdr:rowOff>189140</xdr:rowOff>
    </xdr:to>
    <xdr:pic>
      <xdr:nvPicPr>
        <xdr:cNvPr id="16" name="Picture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62875" y="176593500"/>
          <a:ext cx="1795891" cy="2389415"/>
        </a:xfrm>
        <a:prstGeom prst="rect">
          <a:avLst/>
        </a:prstGeom>
      </xdr:spPr>
    </xdr:pic>
    <xdr:clientData/>
  </xdr:twoCellAnchor>
  <xdr:twoCellAnchor editAs="oneCell">
    <xdr:from>
      <xdr:col>4</xdr:col>
      <xdr:colOff>652343</xdr:colOff>
      <xdr:row>102</xdr:row>
      <xdr:rowOff>136071</xdr:rowOff>
    </xdr:from>
    <xdr:to>
      <xdr:col>4</xdr:col>
      <xdr:colOff>655626</xdr:colOff>
      <xdr:row>102</xdr:row>
      <xdr:rowOff>190740</xdr:rowOff>
    </xdr:to>
    <xdr:pic>
      <xdr:nvPicPr>
        <xdr:cNvPr id="17" name="Picture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67518" y="174367371"/>
          <a:ext cx="1987442" cy="1988244"/>
        </a:xfrm>
        <a:prstGeom prst="rect">
          <a:avLst/>
        </a:prstGeom>
      </xdr:spPr>
    </xdr:pic>
    <xdr:clientData/>
  </xdr:twoCellAnchor>
  <xdr:twoCellAnchor editAs="oneCell">
    <xdr:from>
      <xdr:col>4</xdr:col>
      <xdr:colOff>457200</xdr:colOff>
      <xdr:row>100</xdr:row>
      <xdr:rowOff>190501</xdr:rowOff>
    </xdr:from>
    <xdr:to>
      <xdr:col>4</xdr:col>
      <xdr:colOff>609600</xdr:colOff>
      <xdr:row>100</xdr:row>
      <xdr:rowOff>193731</xdr:rowOff>
    </xdr:to>
    <xdr:pic>
      <xdr:nvPicPr>
        <xdr:cNvPr id="18" name="Picture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572375" y="168954451"/>
          <a:ext cx="2209800" cy="2939995"/>
        </a:xfrm>
        <a:prstGeom prst="rect">
          <a:avLst/>
        </a:prstGeom>
      </xdr:spPr>
    </xdr:pic>
    <xdr:clientData/>
  </xdr:twoCellAnchor>
  <xdr:twoCellAnchor editAs="oneCell">
    <xdr:from>
      <xdr:col>4</xdr:col>
      <xdr:colOff>723900</xdr:colOff>
      <xdr:row>98</xdr:row>
      <xdr:rowOff>114300</xdr:rowOff>
    </xdr:from>
    <xdr:to>
      <xdr:col>4</xdr:col>
      <xdr:colOff>723900</xdr:colOff>
      <xdr:row>99</xdr:row>
      <xdr:rowOff>0</xdr:rowOff>
    </xdr:to>
    <xdr:pic>
      <xdr:nvPicPr>
        <xdr:cNvPr id="19" name="Picture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39075" y="165868350"/>
          <a:ext cx="1914525" cy="2552700"/>
        </a:xfrm>
        <a:prstGeom prst="rect">
          <a:avLst/>
        </a:prstGeom>
      </xdr:spPr>
    </xdr:pic>
    <xdr:clientData/>
  </xdr:twoCellAnchor>
  <xdr:twoCellAnchor editAs="oneCell">
    <xdr:from>
      <xdr:col>4</xdr:col>
      <xdr:colOff>592281</xdr:colOff>
      <xdr:row>86</xdr:row>
      <xdr:rowOff>76200</xdr:rowOff>
    </xdr:from>
    <xdr:to>
      <xdr:col>4</xdr:col>
      <xdr:colOff>611331</xdr:colOff>
      <xdr:row>86</xdr:row>
      <xdr:rowOff>188480</xdr:rowOff>
    </xdr:to>
    <xdr:pic>
      <xdr:nvPicPr>
        <xdr:cNvPr id="26" name="Picture 25"/>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7935"/>
        <a:stretch/>
      </xdr:blipFill>
      <xdr:spPr>
        <a:xfrm>
          <a:off x="7707456" y="137874375"/>
          <a:ext cx="1752600" cy="1931555"/>
        </a:xfrm>
        <a:prstGeom prst="rect">
          <a:avLst/>
        </a:prstGeom>
      </xdr:spPr>
    </xdr:pic>
    <xdr:clientData/>
  </xdr:twoCellAnchor>
  <xdr:twoCellAnchor editAs="oneCell">
    <xdr:from>
      <xdr:col>4</xdr:col>
      <xdr:colOff>685800</xdr:colOff>
      <xdr:row>85</xdr:row>
      <xdr:rowOff>114301</xdr:rowOff>
    </xdr:from>
    <xdr:to>
      <xdr:col>4</xdr:col>
      <xdr:colOff>685800</xdr:colOff>
      <xdr:row>85</xdr:row>
      <xdr:rowOff>194812</xdr:rowOff>
    </xdr:to>
    <xdr:pic>
      <xdr:nvPicPr>
        <xdr:cNvPr id="27" name="Pictur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800975" y="135426451"/>
          <a:ext cx="1752600" cy="2318886"/>
        </a:xfrm>
        <a:prstGeom prst="rect">
          <a:avLst/>
        </a:prstGeom>
      </xdr:spPr>
    </xdr:pic>
    <xdr:clientData/>
  </xdr:twoCellAnchor>
  <xdr:twoCellAnchor editAs="oneCell">
    <xdr:from>
      <xdr:col>4</xdr:col>
      <xdr:colOff>242454</xdr:colOff>
      <xdr:row>62</xdr:row>
      <xdr:rowOff>190501</xdr:rowOff>
    </xdr:from>
    <xdr:to>
      <xdr:col>4</xdr:col>
      <xdr:colOff>611332</xdr:colOff>
      <xdr:row>62</xdr:row>
      <xdr:rowOff>194828</xdr:rowOff>
    </xdr:to>
    <xdr:pic>
      <xdr:nvPicPr>
        <xdr:cNvPr id="41" name="Picture 40"/>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r="15630"/>
        <a:stretch/>
      </xdr:blipFill>
      <xdr:spPr>
        <a:xfrm rot="5400000">
          <a:off x="8001431" y="101245124"/>
          <a:ext cx="1233923" cy="2521528"/>
        </a:xfrm>
        <a:prstGeom prst="rect">
          <a:avLst/>
        </a:prstGeom>
      </xdr:spPr>
    </xdr:pic>
    <xdr:clientData/>
  </xdr:twoCellAnchor>
  <xdr:twoCellAnchor editAs="oneCell">
    <xdr:from>
      <xdr:col>4</xdr:col>
      <xdr:colOff>468086</xdr:colOff>
      <xdr:row>51</xdr:row>
      <xdr:rowOff>206828</xdr:rowOff>
    </xdr:from>
    <xdr:to>
      <xdr:col>4</xdr:col>
      <xdr:colOff>610961</xdr:colOff>
      <xdr:row>51</xdr:row>
      <xdr:rowOff>208321</xdr:rowOff>
    </xdr:to>
    <xdr:pic>
      <xdr:nvPicPr>
        <xdr:cNvPr id="51" name="Picture 5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583261" y="72406328"/>
          <a:ext cx="2095500" cy="2611343"/>
        </a:xfrm>
        <a:prstGeom prst="rect">
          <a:avLst/>
        </a:prstGeom>
      </xdr:spPr>
    </xdr:pic>
    <xdr:clientData/>
  </xdr:twoCellAnchor>
  <xdr:twoCellAnchor editAs="oneCell">
    <xdr:from>
      <xdr:col>4</xdr:col>
      <xdr:colOff>71438</xdr:colOff>
      <xdr:row>45</xdr:row>
      <xdr:rowOff>190498</xdr:rowOff>
    </xdr:from>
    <xdr:to>
      <xdr:col>4</xdr:col>
      <xdr:colOff>604839</xdr:colOff>
      <xdr:row>45</xdr:row>
      <xdr:rowOff>195261</xdr:rowOff>
    </xdr:to>
    <xdr:pic>
      <xdr:nvPicPr>
        <xdr:cNvPr id="52" name="Picture 51"/>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2936" t="45294" r="12918" b="36683"/>
        <a:stretch/>
      </xdr:blipFill>
      <xdr:spPr>
        <a:xfrm>
          <a:off x="7186613" y="68608573"/>
          <a:ext cx="2809876" cy="1166813"/>
        </a:xfrm>
        <a:prstGeom prst="rect">
          <a:avLst/>
        </a:prstGeom>
      </xdr:spPr>
    </xdr:pic>
    <xdr:clientData/>
  </xdr:twoCellAnchor>
  <xdr:twoCellAnchor editAs="oneCell">
    <xdr:from>
      <xdr:col>4</xdr:col>
      <xdr:colOff>71437</xdr:colOff>
      <xdr:row>40</xdr:row>
      <xdr:rowOff>380997</xdr:rowOff>
    </xdr:from>
    <xdr:to>
      <xdr:col>4</xdr:col>
      <xdr:colOff>608588</xdr:colOff>
      <xdr:row>40</xdr:row>
      <xdr:rowOff>385759</xdr:rowOff>
    </xdr:to>
    <xdr:pic>
      <xdr:nvPicPr>
        <xdr:cNvPr id="55" name="Picture 5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186612" y="54987822"/>
          <a:ext cx="2899351" cy="2166937"/>
        </a:xfrm>
        <a:prstGeom prst="rect">
          <a:avLst/>
        </a:prstGeom>
      </xdr:spPr>
    </xdr:pic>
    <xdr:clientData/>
  </xdr:twoCellAnchor>
  <xdr:twoCellAnchor editAs="oneCell">
    <xdr:from>
      <xdr:col>4</xdr:col>
      <xdr:colOff>109537</xdr:colOff>
      <xdr:row>38</xdr:row>
      <xdr:rowOff>190499</xdr:rowOff>
    </xdr:from>
    <xdr:to>
      <xdr:col>4</xdr:col>
      <xdr:colOff>609600</xdr:colOff>
      <xdr:row>38</xdr:row>
      <xdr:rowOff>190500</xdr:rowOff>
    </xdr:to>
    <xdr:pic>
      <xdr:nvPicPr>
        <xdr:cNvPr id="57" name="Picture 56"/>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6572"/>
        <a:stretch/>
      </xdr:blipFill>
      <xdr:spPr>
        <a:xfrm>
          <a:off x="7224712" y="50282474"/>
          <a:ext cx="2786063" cy="2095501"/>
        </a:xfrm>
        <a:prstGeom prst="rect">
          <a:avLst/>
        </a:prstGeom>
      </xdr:spPr>
    </xdr:pic>
    <xdr:clientData/>
  </xdr:twoCellAnchor>
  <xdr:twoCellAnchor editAs="oneCell">
    <xdr:from>
      <xdr:col>4</xdr:col>
      <xdr:colOff>114300</xdr:colOff>
      <xdr:row>35</xdr:row>
      <xdr:rowOff>228600</xdr:rowOff>
    </xdr:from>
    <xdr:to>
      <xdr:col>4</xdr:col>
      <xdr:colOff>610411</xdr:colOff>
      <xdr:row>35</xdr:row>
      <xdr:rowOff>228600</xdr:rowOff>
    </xdr:to>
    <xdr:pic>
      <xdr:nvPicPr>
        <xdr:cNvPr id="60" name="Picture 59"/>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46591"/>
        <a:stretch/>
      </xdr:blipFill>
      <xdr:spPr>
        <a:xfrm>
          <a:off x="7229475" y="42310050"/>
          <a:ext cx="2782111" cy="1981200"/>
        </a:xfrm>
        <a:prstGeom prst="rect">
          <a:avLst/>
        </a:prstGeom>
      </xdr:spPr>
    </xdr:pic>
    <xdr:clientData/>
  </xdr:twoCellAnchor>
  <xdr:twoCellAnchor editAs="oneCell">
    <xdr:from>
      <xdr:col>4</xdr:col>
      <xdr:colOff>381000</xdr:colOff>
      <xdr:row>32</xdr:row>
      <xdr:rowOff>228600</xdr:rowOff>
    </xdr:from>
    <xdr:to>
      <xdr:col>4</xdr:col>
      <xdr:colOff>609600</xdr:colOff>
      <xdr:row>32</xdr:row>
      <xdr:rowOff>228600</xdr:rowOff>
    </xdr:to>
    <xdr:pic>
      <xdr:nvPicPr>
        <xdr:cNvPr id="63" name="Picture 62"/>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30000"/>
        <a:stretch/>
      </xdr:blipFill>
      <xdr:spPr>
        <a:xfrm>
          <a:off x="7496175" y="35147250"/>
          <a:ext cx="2286000" cy="2133600"/>
        </a:xfrm>
        <a:prstGeom prst="rect">
          <a:avLst/>
        </a:prstGeom>
      </xdr:spPr>
    </xdr:pic>
    <xdr:clientData/>
  </xdr:twoCellAnchor>
  <xdr:twoCellAnchor editAs="oneCell">
    <xdr:from>
      <xdr:col>4</xdr:col>
      <xdr:colOff>304800</xdr:colOff>
      <xdr:row>29</xdr:row>
      <xdr:rowOff>266700</xdr:rowOff>
    </xdr:from>
    <xdr:to>
      <xdr:col>4</xdr:col>
      <xdr:colOff>609600</xdr:colOff>
      <xdr:row>29</xdr:row>
      <xdr:rowOff>268432</xdr:rowOff>
    </xdr:to>
    <xdr:pic>
      <xdr:nvPicPr>
        <xdr:cNvPr id="66" name="Picture 6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419975" y="28155900"/>
          <a:ext cx="2362200" cy="1735282"/>
        </a:xfrm>
        <a:prstGeom prst="rect">
          <a:avLst/>
        </a:prstGeom>
      </xdr:spPr>
    </xdr:pic>
    <xdr:clientData/>
  </xdr:twoCellAnchor>
  <xdr:twoCellAnchor editAs="oneCell">
    <xdr:from>
      <xdr:col>4</xdr:col>
      <xdr:colOff>190501</xdr:colOff>
      <xdr:row>22</xdr:row>
      <xdr:rowOff>119058</xdr:rowOff>
    </xdr:from>
    <xdr:to>
      <xdr:col>4</xdr:col>
      <xdr:colOff>1885189</xdr:colOff>
      <xdr:row>22</xdr:row>
      <xdr:rowOff>619125</xdr:rowOff>
    </xdr:to>
    <xdr:pic>
      <xdr:nvPicPr>
        <xdr:cNvPr id="71" name="Picture 70"/>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31881" t="53977" r="28030" b="35606"/>
        <a:stretch/>
      </xdr:blipFill>
      <xdr:spPr>
        <a:xfrm>
          <a:off x="7286626" y="9834558"/>
          <a:ext cx="1694688" cy="500067"/>
        </a:xfrm>
        <a:prstGeom prst="rect">
          <a:avLst/>
        </a:prstGeom>
      </xdr:spPr>
    </xdr:pic>
    <xdr:clientData/>
  </xdr:twoCellAnchor>
  <xdr:twoCellAnchor editAs="oneCell">
    <xdr:from>
      <xdr:col>4</xdr:col>
      <xdr:colOff>142875</xdr:colOff>
      <xdr:row>28</xdr:row>
      <xdr:rowOff>333375</xdr:rowOff>
    </xdr:from>
    <xdr:to>
      <xdr:col>4</xdr:col>
      <xdr:colOff>606130</xdr:colOff>
      <xdr:row>29</xdr:row>
      <xdr:rowOff>1</xdr:rowOff>
    </xdr:to>
    <xdr:pic>
      <xdr:nvPicPr>
        <xdr:cNvPr id="72" name="Picture 71"/>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31881" t="53977" r="28030" b="35606"/>
        <a:stretch/>
      </xdr:blipFill>
      <xdr:spPr>
        <a:xfrm>
          <a:off x="7258050" y="26574750"/>
          <a:ext cx="2749255" cy="952499"/>
        </a:xfrm>
        <a:prstGeom prst="rect">
          <a:avLst/>
        </a:prstGeom>
      </xdr:spPr>
    </xdr:pic>
    <xdr:clientData/>
  </xdr:twoCellAnchor>
  <xdr:twoCellAnchor editAs="oneCell">
    <xdr:from>
      <xdr:col>4</xdr:col>
      <xdr:colOff>125992</xdr:colOff>
      <xdr:row>27</xdr:row>
      <xdr:rowOff>257176</xdr:rowOff>
    </xdr:from>
    <xdr:to>
      <xdr:col>4</xdr:col>
      <xdr:colOff>611860</xdr:colOff>
      <xdr:row>27</xdr:row>
      <xdr:rowOff>261936</xdr:rowOff>
    </xdr:to>
    <xdr:pic>
      <xdr:nvPicPr>
        <xdr:cNvPr id="74" name="Picture 7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rot="16200000">
          <a:off x="7586496" y="23629097"/>
          <a:ext cx="2052635" cy="2743293"/>
        </a:xfrm>
        <a:prstGeom prst="rect">
          <a:avLst/>
        </a:prstGeom>
      </xdr:spPr>
    </xdr:pic>
    <xdr:clientData/>
  </xdr:twoCellAnchor>
  <xdr:twoCellAnchor editAs="oneCell">
    <xdr:from>
      <xdr:col>4</xdr:col>
      <xdr:colOff>76200</xdr:colOff>
      <xdr:row>97</xdr:row>
      <xdr:rowOff>266700</xdr:rowOff>
    </xdr:from>
    <xdr:to>
      <xdr:col>4</xdr:col>
      <xdr:colOff>622300</xdr:colOff>
      <xdr:row>98</xdr:row>
      <xdr:rowOff>0</xdr:rowOff>
    </xdr:to>
    <xdr:pic>
      <xdr:nvPicPr>
        <xdr:cNvPr id="77" name="Picture 76"/>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7191375" y="163420425"/>
          <a:ext cx="2936875" cy="2209800"/>
        </a:xfrm>
        <a:prstGeom prst="rect">
          <a:avLst/>
        </a:prstGeom>
      </xdr:spPr>
    </xdr:pic>
    <xdr:clientData/>
  </xdr:twoCellAnchor>
  <xdr:twoCellAnchor editAs="oneCell">
    <xdr:from>
      <xdr:col>4</xdr:col>
      <xdr:colOff>71438</xdr:colOff>
      <xdr:row>8</xdr:row>
      <xdr:rowOff>381001</xdr:rowOff>
    </xdr:from>
    <xdr:to>
      <xdr:col>4</xdr:col>
      <xdr:colOff>1992038</xdr:colOff>
      <xdr:row>8</xdr:row>
      <xdr:rowOff>1809751</xdr:rowOff>
    </xdr:to>
    <xdr:pic>
      <xdr:nvPicPr>
        <xdr:cNvPr id="78" name="Picture 7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167563" y="2047876"/>
          <a:ext cx="1920600" cy="1428750"/>
        </a:xfrm>
        <a:prstGeom prst="rect">
          <a:avLst/>
        </a:prstGeom>
      </xdr:spPr>
    </xdr:pic>
    <xdr:clientData/>
  </xdr:twoCellAnchor>
  <xdr:twoCellAnchor editAs="oneCell">
    <xdr:from>
      <xdr:col>4</xdr:col>
      <xdr:colOff>95250</xdr:colOff>
      <xdr:row>9</xdr:row>
      <xdr:rowOff>119062</xdr:rowOff>
    </xdr:from>
    <xdr:to>
      <xdr:col>4</xdr:col>
      <xdr:colOff>1795097</xdr:colOff>
      <xdr:row>9</xdr:row>
      <xdr:rowOff>1071562</xdr:rowOff>
    </xdr:to>
    <xdr:pic>
      <xdr:nvPicPr>
        <xdr:cNvPr id="7" name="Picture 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191375" y="4810125"/>
          <a:ext cx="1699847" cy="952500"/>
        </a:xfrm>
        <a:prstGeom prst="rect">
          <a:avLst/>
        </a:prstGeom>
      </xdr:spPr>
    </xdr:pic>
    <xdr:clientData/>
  </xdr:twoCellAnchor>
  <xdr:twoCellAnchor editAs="oneCell">
    <xdr:from>
      <xdr:col>4</xdr:col>
      <xdr:colOff>166688</xdr:colOff>
      <xdr:row>12</xdr:row>
      <xdr:rowOff>381001</xdr:rowOff>
    </xdr:from>
    <xdr:to>
      <xdr:col>4</xdr:col>
      <xdr:colOff>1983369</xdr:colOff>
      <xdr:row>17</xdr:row>
      <xdr:rowOff>119063</xdr:rowOff>
    </xdr:to>
    <xdr:pic>
      <xdr:nvPicPr>
        <xdr:cNvPr id="79" name="Picture 7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262813" y="7143751"/>
          <a:ext cx="1816681" cy="1547812"/>
        </a:xfrm>
        <a:prstGeom prst="rect">
          <a:avLst/>
        </a:prstGeom>
      </xdr:spPr>
    </xdr:pic>
    <xdr:clientData/>
  </xdr:twoCellAnchor>
  <xdr:twoCellAnchor editAs="oneCell">
    <xdr:from>
      <xdr:col>4</xdr:col>
      <xdr:colOff>261938</xdr:colOff>
      <xdr:row>23</xdr:row>
      <xdr:rowOff>71438</xdr:rowOff>
    </xdr:from>
    <xdr:to>
      <xdr:col>4</xdr:col>
      <xdr:colOff>1881188</xdr:colOff>
      <xdr:row>24</xdr:row>
      <xdr:rowOff>23813</xdr:rowOff>
    </xdr:to>
    <xdr:pic>
      <xdr:nvPicPr>
        <xdr:cNvPr id="8" name="Picture 7"/>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358063" y="10548938"/>
          <a:ext cx="1619250" cy="1714500"/>
        </a:xfrm>
        <a:prstGeom prst="rect">
          <a:avLst/>
        </a:prstGeom>
      </xdr:spPr>
    </xdr:pic>
    <xdr:clientData/>
  </xdr:twoCellAnchor>
  <xdr:twoCellAnchor editAs="oneCell">
    <xdr:from>
      <xdr:col>4</xdr:col>
      <xdr:colOff>714375</xdr:colOff>
      <xdr:row>24</xdr:row>
      <xdr:rowOff>166687</xdr:rowOff>
    </xdr:from>
    <xdr:to>
      <xdr:col>4</xdr:col>
      <xdr:colOff>1809750</xdr:colOff>
      <xdr:row>25</xdr:row>
      <xdr:rowOff>7937</xdr:rowOff>
    </xdr:to>
    <xdr:pic>
      <xdr:nvPicPr>
        <xdr:cNvPr id="9" name="Picture 8"/>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810500" y="13263562"/>
          <a:ext cx="1095375" cy="1460500"/>
        </a:xfrm>
        <a:prstGeom prst="rect">
          <a:avLst/>
        </a:prstGeom>
      </xdr:spPr>
    </xdr:pic>
    <xdr:clientData/>
  </xdr:twoCellAnchor>
  <xdr:twoCellAnchor editAs="oneCell">
    <xdr:from>
      <xdr:col>4</xdr:col>
      <xdr:colOff>500063</xdr:colOff>
      <xdr:row>25</xdr:row>
      <xdr:rowOff>95250</xdr:rowOff>
    </xdr:from>
    <xdr:to>
      <xdr:col>4</xdr:col>
      <xdr:colOff>1619250</xdr:colOff>
      <xdr:row>25</xdr:row>
      <xdr:rowOff>1587499</xdr:rowOff>
    </xdr:to>
    <xdr:pic>
      <xdr:nvPicPr>
        <xdr:cNvPr id="70" name="Picture 69"/>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7596188" y="13954125"/>
          <a:ext cx="1119187" cy="1492249"/>
        </a:xfrm>
        <a:prstGeom prst="rect">
          <a:avLst/>
        </a:prstGeom>
      </xdr:spPr>
    </xdr:pic>
    <xdr:clientData/>
  </xdr:twoCellAnchor>
  <xdr:twoCellAnchor editAs="oneCell">
    <xdr:from>
      <xdr:col>4</xdr:col>
      <xdr:colOff>452437</xdr:colOff>
      <xdr:row>27</xdr:row>
      <xdr:rowOff>47625</xdr:rowOff>
    </xdr:from>
    <xdr:to>
      <xdr:col>4</xdr:col>
      <xdr:colOff>1488281</xdr:colOff>
      <xdr:row>27</xdr:row>
      <xdr:rowOff>1428750</xdr:rowOff>
    </xdr:to>
    <xdr:pic>
      <xdr:nvPicPr>
        <xdr:cNvPr id="80" name="Picture 79"/>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548562" y="16668750"/>
          <a:ext cx="1035844" cy="1381125"/>
        </a:xfrm>
        <a:prstGeom prst="rect">
          <a:avLst/>
        </a:prstGeom>
      </xdr:spPr>
    </xdr:pic>
    <xdr:clientData/>
  </xdr:twoCellAnchor>
  <xdr:twoCellAnchor editAs="oneCell">
    <xdr:from>
      <xdr:col>4</xdr:col>
      <xdr:colOff>214312</xdr:colOff>
      <xdr:row>29</xdr:row>
      <xdr:rowOff>71437</xdr:rowOff>
    </xdr:from>
    <xdr:to>
      <xdr:col>4</xdr:col>
      <xdr:colOff>1881187</xdr:colOff>
      <xdr:row>29</xdr:row>
      <xdr:rowOff>1571624</xdr:rowOff>
    </xdr:to>
    <xdr:pic>
      <xdr:nvPicPr>
        <xdr:cNvPr id="81" name="Picture 80"/>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7310437" y="18335625"/>
          <a:ext cx="1666875" cy="1500187"/>
        </a:xfrm>
        <a:prstGeom prst="rect">
          <a:avLst/>
        </a:prstGeom>
      </xdr:spPr>
    </xdr:pic>
    <xdr:clientData/>
  </xdr:twoCellAnchor>
  <xdr:twoCellAnchor editAs="oneCell">
    <xdr:from>
      <xdr:col>4</xdr:col>
      <xdr:colOff>404814</xdr:colOff>
      <xdr:row>30</xdr:row>
      <xdr:rowOff>96838</xdr:rowOff>
    </xdr:from>
    <xdr:to>
      <xdr:col>4</xdr:col>
      <xdr:colOff>1762125</xdr:colOff>
      <xdr:row>30</xdr:row>
      <xdr:rowOff>1238646</xdr:rowOff>
    </xdr:to>
    <xdr:pic>
      <xdr:nvPicPr>
        <xdr:cNvPr id="82" name="Picture 81"/>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500939" y="19980276"/>
          <a:ext cx="1357311" cy="1141808"/>
        </a:xfrm>
        <a:prstGeom prst="rect">
          <a:avLst/>
        </a:prstGeom>
      </xdr:spPr>
    </xdr:pic>
    <xdr:clientData/>
  </xdr:twoCellAnchor>
  <xdr:twoCellAnchor editAs="oneCell">
    <xdr:from>
      <xdr:col>4</xdr:col>
      <xdr:colOff>428625</xdr:colOff>
      <xdr:row>31</xdr:row>
      <xdr:rowOff>23812</xdr:rowOff>
    </xdr:from>
    <xdr:to>
      <xdr:col>4</xdr:col>
      <xdr:colOff>1625203</xdr:colOff>
      <xdr:row>32</xdr:row>
      <xdr:rowOff>-1</xdr:rowOff>
    </xdr:to>
    <xdr:pic>
      <xdr:nvPicPr>
        <xdr:cNvPr id="83" name="Picture 82"/>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7524750" y="21193125"/>
          <a:ext cx="1196578" cy="1595437"/>
        </a:xfrm>
        <a:prstGeom prst="rect">
          <a:avLst/>
        </a:prstGeom>
      </xdr:spPr>
    </xdr:pic>
    <xdr:clientData/>
  </xdr:twoCellAnchor>
  <xdr:twoCellAnchor editAs="oneCell">
    <xdr:from>
      <xdr:col>4</xdr:col>
      <xdr:colOff>428624</xdr:colOff>
      <xdr:row>32</xdr:row>
      <xdr:rowOff>119063</xdr:rowOff>
    </xdr:from>
    <xdr:to>
      <xdr:col>4</xdr:col>
      <xdr:colOff>1714499</xdr:colOff>
      <xdr:row>32</xdr:row>
      <xdr:rowOff>1309958</xdr:rowOff>
    </xdr:to>
    <xdr:pic>
      <xdr:nvPicPr>
        <xdr:cNvPr id="84" name="Picture 83"/>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t="30540"/>
        <a:stretch/>
      </xdr:blipFill>
      <xdr:spPr>
        <a:xfrm>
          <a:off x="7524749" y="22907626"/>
          <a:ext cx="1285875" cy="1190895"/>
        </a:xfrm>
        <a:prstGeom prst="rect">
          <a:avLst/>
        </a:prstGeom>
      </xdr:spPr>
    </xdr:pic>
    <xdr:clientData/>
  </xdr:twoCellAnchor>
  <xdr:twoCellAnchor editAs="oneCell">
    <xdr:from>
      <xdr:col>4</xdr:col>
      <xdr:colOff>404813</xdr:colOff>
      <xdr:row>33</xdr:row>
      <xdr:rowOff>71438</xdr:rowOff>
    </xdr:from>
    <xdr:to>
      <xdr:col>4</xdr:col>
      <xdr:colOff>1619250</xdr:colOff>
      <xdr:row>33</xdr:row>
      <xdr:rowOff>1690687</xdr:rowOff>
    </xdr:to>
    <xdr:pic>
      <xdr:nvPicPr>
        <xdr:cNvPr id="85" name="Picture 84"/>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7500938" y="24217313"/>
          <a:ext cx="1214437" cy="1619249"/>
        </a:xfrm>
        <a:prstGeom prst="rect">
          <a:avLst/>
        </a:prstGeom>
      </xdr:spPr>
    </xdr:pic>
    <xdr:clientData/>
  </xdr:twoCellAnchor>
  <xdr:twoCellAnchor editAs="oneCell">
    <xdr:from>
      <xdr:col>4</xdr:col>
      <xdr:colOff>333375</xdr:colOff>
      <xdr:row>35</xdr:row>
      <xdr:rowOff>23814</xdr:rowOff>
    </xdr:from>
    <xdr:to>
      <xdr:col>4</xdr:col>
      <xdr:colOff>1690687</xdr:colOff>
      <xdr:row>35</xdr:row>
      <xdr:rowOff>1833563</xdr:rowOff>
    </xdr:to>
    <xdr:pic>
      <xdr:nvPicPr>
        <xdr:cNvPr id="86" name="Picture 8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7429500" y="27932064"/>
          <a:ext cx="1357312" cy="1809749"/>
        </a:xfrm>
        <a:prstGeom prst="rect">
          <a:avLst/>
        </a:prstGeom>
      </xdr:spPr>
    </xdr:pic>
    <xdr:clientData/>
  </xdr:twoCellAnchor>
  <xdr:twoCellAnchor editAs="oneCell">
    <xdr:from>
      <xdr:col>4</xdr:col>
      <xdr:colOff>309556</xdr:colOff>
      <xdr:row>36</xdr:row>
      <xdr:rowOff>71436</xdr:rowOff>
    </xdr:from>
    <xdr:to>
      <xdr:col>4</xdr:col>
      <xdr:colOff>1738306</xdr:colOff>
      <xdr:row>36</xdr:row>
      <xdr:rowOff>1976436</xdr:rowOff>
    </xdr:to>
    <xdr:pic>
      <xdr:nvPicPr>
        <xdr:cNvPr id="87" name="Picture 86"/>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7405681" y="29837061"/>
          <a:ext cx="1428750" cy="1905000"/>
        </a:xfrm>
        <a:prstGeom prst="rect">
          <a:avLst/>
        </a:prstGeom>
      </xdr:spPr>
    </xdr:pic>
    <xdr:clientData/>
  </xdr:twoCellAnchor>
  <xdr:twoCellAnchor editAs="oneCell">
    <xdr:from>
      <xdr:col>4</xdr:col>
      <xdr:colOff>285744</xdr:colOff>
      <xdr:row>37</xdr:row>
      <xdr:rowOff>95248</xdr:rowOff>
    </xdr:from>
    <xdr:to>
      <xdr:col>4</xdr:col>
      <xdr:colOff>1666869</xdr:colOff>
      <xdr:row>37</xdr:row>
      <xdr:rowOff>1936748</xdr:rowOff>
    </xdr:to>
    <xdr:pic>
      <xdr:nvPicPr>
        <xdr:cNvPr id="88" name="Picture 87"/>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7381869" y="31884936"/>
          <a:ext cx="1381125" cy="1841500"/>
        </a:xfrm>
        <a:prstGeom prst="rect">
          <a:avLst/>
        </a:prstGeom>
      </xdr:spPr>
    </xdr:pic>
    <xdr:clientData/>
  </xdr:twoCellAnchor>
  <xdr:twoCellAnchor editAs="oneCell">
    <xdr:from>
      <xdr:col>4</xdr:col>
      <xdr:colOff>238120</xdr:colOff>
      <xdr:row>38</xdr:row>
      <xdr:rowOff>71436</xdr:rowOff>
    </xdr:from>
    <xdr:to>
      <xdr:col>4</xdr:col>
      <xdr:colOff>1643057</xdr:colOff>
      <xdr:row>38</xdr:row>
      <xdr:rowOff>1944685</xdr:rowOff>
    </xdr:to>
    <xdr:pic>
      <xdr:nvPicPr>
        <xdr:cNvPr id="89" name="Picture 88"/>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7334245" y="33885186"/>
          <a:ext cx="1404937" cy="1873249"/>
        </a:xfrm>
        <a:prstGeom prst="rect">
          <a:avLst/>
        </a:prstGeom>
      </xdr:spPr>
    </xdr:pic>
    <xdr:clientData/>
  </xdr:twoCellAnchor>
  <xdr:twoCellAnchor editAs="oneCell">
    <xdr:from>
      <xdr:col>4</xdr:col>
      <xdr:colOff>285738</xdr:colOff>
      <xdr:row>39</xdr:row>
      <xdr:rowOff>95249</xdr:rowOff>
    </xdr:from>
    <xdr:to>
      <xdr:col>4</xdr:col>
      <xdr:colOff>1666873</xdr:colOff>
      <xdr:row>39</xdr:row>
      <xdr:rowOff>1936762</xdr:rowOff>
    </xdr:to>
    <xdr:pic>
      <xdr:nvPicPr>
        <xdr:cNvPr id="90" name="Picture 89"/>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7381863" y="35909249"/>
          <a:ext cx="1381135" cy="1841513"/>
        </a:xfrm>
        <a:prstGeom prst="rect">
          <a:avLst/>
        </a:prstGeom>
      </xdr:spPr>
    </xdr:pic>
    <xdr:clientData/>
  </xdr:twoCellAnchor>
  <xdr:twoCellAnchor editAs="oneCell">
    <xdr:from>
      <xdr:col>4</xdr:col>
      <xdr:colOff>309552</xdr:colOff>
      <xdr:row>40</xdr:row>
      <xdr:rowOff>71436</xdr:rowOff>
    </xdr:from>
    <xdr:to>
      <xdr:col>4</xdr:col>
      <xdr:colOff>1690687</xdr:colOff>
      <xdr:row>40</xdr:row>
      <xdr:rowOff>1912949</xdr:rowOff>
    </xdr:to>
    <xdr:pic>
      <xdr:nvPicPr>
        <xdr:cNvPr id="91" name="Picture 90"/>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7405677" y="37885686"/>
          <a:ext cx="1381135" cy="1841513"/>
        </a:xfrm>
        <a:prstGeom prst="rect">
          <a:avLst/>
        </a:prstGeom>
      </xdr:spPr>
    </xdr:pic>
    <xdr:clientData/>
  </xdr:twoCellAnchor>
  <xdr:twoCellAnchor editAs="oneCell">
    <xdr:from>
      <xdr:col>4</xdr:col>
      <xdr:colOff>381001</xdr:colOff>
      <xdr:row>42</xdr:row>
      <xdr:rowOff>47623</xdr:rowOff>
    </xdr:from>
    <xdr:to>
      <xdr:col>4</xdr:col>
      <xdr:colOff>1774032</xdr:colOff>
      <xdr:row>42</xdr:row>
      <xdr:rowOff>1904998</xdr:rowOff>
    </xdr:to>
    <xdr:pic>
      <xdr:nvPicPr>
        <xdr:cNvPr id="92" name="Picture 91"/>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477126" y="41862373"/>
          <a:ext cx="1393031" cy="1857375"/>
        </a:xfrm>
        <a:prstGeom prst="rect">
          <a:avLst/>
        </a:prstGeom>
      </xdr:spPr>
    </xdr:pic>
    <xdr:clientData/>
  </xdr:twoCellAnchor>
  <xdr:twoCellAnchor editAs="oneCell">
    <xdr:from>
      <xdr:col>4</xdr:col>
      <xdr:colOff>452437</xdr:colOff>
      <xdr:row>43</xdr:row>
      <xdr:rowOff>95250</xdr:rowOff>
    </xdr:from>
    <xdr:to>
      <xdr:col>4</xdr:col>
      <xdr:colOff>1833562</xdr:colOff>
      <xdr:row>43</xdr:row>
      <xdr:rowOff>1936750</xdr:rowOff>
    </xdr:to>
    <xdr:pic>
      <xdr:nvPicPr>
        <xdr:cNvPr id="93" name="Picture 92"/>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7548562" y="43910250"/>
          <a:ext cx="1381125" cy="1841500"/>
        </a:xfrm>
        <a:prstGeom prst="rect">
          <a:avLst/>
        </a:prstGeom>
      </xdr:spPr>
    </xdr:pic>
    <xdr:clientData/>
  </xdr:twoCellAnchor>
  <xdr:twoCellAnchor editAs="oneCell">
    <xdr:from>
      <xdr:col>4</xdr:col>
      <xdr:colOff>380993</xdr:colOff>
      <xdr:row>44</xdr:row>
      <xdr:rowOff>71437</xdr:rowOff>
    </xdr:from>
    <xdr:to>
      <xdr:col>4</xdr:col>
      <xdr:colOff>1762120</xdr:colOff>
      <xdr:row>44</xdr:row>
      <xdr:rowOff>1912939</xdr:rowOff>
    </xdr:to>
    <xdr:pic>
      <xdr:nvPicPr>
        <xdr:cNvPr id="94" name="Picture 93"/>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7477118" y="45886687"/>
          <a:ext cx="1381127" cy="1841502"/>
        </a:xfrm>
        <a:prstGeom prst="rect">
          <a:avLst/>
        </a:prstGeom>
      </xdr:spPr>
    </xdr:pic>
    <xdr:clientData/>
  </xdr:twoCellAnchor>
  <xdr:twoCellAnchor editAs="oneCell">
    <xdr:from>
      <xdr:col>4</xdr:col>
      <xdr:colOff>71438</xdr:colOff>
      <xdr:row>45</xdr:row>
      <xdr:rowOff>95249</xdr:rowOff>
    </xdr:from>
    <xdr:to>
      <xdr:col>4</xdr:col>
      <xdr:colOff>2000250</xdr:colOff>
      <xdr:row>45</xdr:row>
      <xdr:rowOff>1262062</xdr:rowOff>
    </xdr:to>
    <xdr:pic>
      <xdr:nvPicPr>
        <xdr:cNvPr id="95" name="Picture 94"/>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t="27935"/>
        <a:stretch/>
      </xdr:blipFill>
      <xdr:spPr>
        <a:xfrm>
          <a:off x="7167563" y="47910749"/>
          <a:ext cx="1928812" cy="1166813"/>
        </a:xfrm>
        <a:prstGeom prst="rect">
          <a:avLst/>
        </a:prstGeom>
      </xdr:spPr>
    </xdr:pic>
    <xdr:clientData/>
  </xdr:twoCellAnchor>
  <xdr:twoCellAnchor editAs="oneCell">
    <xdr:from>
      <xdr:col>4</xdr:col>
      <xdr:colOff>166687</xdr:colOff>
      <xdr:row>51</xdr:row>
      <xdr:rowOff>47625</xdr:rowOff>
    </xdr:from>
    <xdr:to>
      <xdr:col>4</xdr:col>
      <xdr:colOff>2000249</xdr:colOff>
      <xdr:row>51</xdr:row>
      <xdr:rowOff>1422797</xdr:rowOff>
    </xdr:to>
    <xdr:pic>
      <xdr:nvPicPr>
        <xdr:cNvPr id="96" name="Picture 95"/>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262812" y="51482625"/>
          <a:ext cx="1833562" cy="1375172"/>
        </a:xfrm>
        <a:prstGeom prst="rect">
          <a:avLst/>
        </a:prstGeom>
      </xdr:spPr>
    </xdr:pic>
    <xdr:clientData/>
  </xdr:twoCellAnchor>
  <xdr:twoCellAnchor editAs="oneCell">
    <xdr:from>
      <xdr:col>4</xdr:col>
      <xdr:colOff>166688</xdr:colOff>
      <xdr:row>52</xdr:row>
      <xdr:rowOff>71440</xdr:rowOff>
    </xdr:from>
    <xdr:to>
      <xdr:col>4</xdr:col>
      <xdr:colOff>2000250</xdr:colOff>
      <xdr:row>52</xdr:row>
      <xdr:rowOff>1446612</xdr:rowOff>
    </xdr:to>
    <xdr:pic>
      <xdr:nvPicPr>
        <xdr:cNvPr id="97" name="Picture 96"/>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262813" y="53030440"/>
          <a:ext cx="1833562" cy="1375172"/>
        </a:xfrm>
        <a:prstGeom prst="rect">
          <a:avLst/>
        </a:prstGeom>
      </xdr:spPr>
    </xdr:pic>
    <xdr:clientData/>
  </xdr:twoCellAnchor>
  <xdr:twoCellAnchor editAs="oneCell">
    <xdr:from>
      <xdr:col>4</xdr:col>
      <xdr:colOff>71436</xdr:colOff>
      <xdr:row>53</xdr:row>
      <xdr:rowOff>47624</xdr:rowOff>
    </xdr:from>
    <xdr:to>
      <xdr:col>4</xdr:col>
      <xdr:colOff>1976437</xdr:colOff>
      <xdr:row>53</xdr:row>
      <xdr:rowOff>1476375</xdr:rowOff>
    </xdr:to>
    <xdr:pic>
      <xdr:nvPicPr>
        <xdr:cNvPr id="98" name="Picture 97"/>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7167561" y="54530624"/>
          <a:ext cx="1905001" cy="1428751"/>
        </a:xfrm>
        <a:prstGeom prst="rect">
          <a:avLst/>
        </a:prstGeom>
      </xdr:spPr>
    </xdr:pic>
    <xdr:clientData/>
  </xdr:twoCellAnchor>
  <xdr:twoCellAnchor editAs="oneCell">
    <xdr:from>
      <xdr:col>4</xdr:col>
      <xdr:colOff>95248</xdr:colOff>
      <xdr:row>54</xdr:row>
      <xdr:rowOff>119062</xdr:rowOff>
    </xdr:from>
    <xdr:to>
      <xdr:col>4</xdr:col>
      <xdr:colOff>2024061</xdr:colOff>
      <xdr:row>54</xdr:row>
      <xdr:rowOff>1071562</xdr:rowOff>
    </xdr:to>
    <xdr:pic>
      <xdr:nvPicPr>
        <xdr:cNvPr id="99" name="Picture 98"/>
        <xdr:cNvPicPr>
          <a:picLocks noChangeAspect="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r="63546" b="75998"/>
        <a:stretch/>
      </xdr:blipFill>
      <xdr:spPr>
        <a:xfrm>
          <a:off x="7191373" y="56126062"/>
          <a:ext cx="1928813" cy="952500"/>
        </a:xfrm>
        <a:prstGeom prst="rect">
          <a:avLst/>
        </a:prstGeom>
      </xdr:spPr>
    </xdr:pic>
    <xdr:clientData/>
  </xdr:twoCellAnchor>
  <xdr:twoCellAnchor editAs="oneCell">
    <xdr:from>
      <xdr:col>4</xdr:col>
      <xdr:colOff>404810</xdr:colOff>
      <xdr:row>56</xdr:row>
      <xdr:rowOff>23810</xdr:rowOff>
    </xdr:from>
    <xdr:to>
      <xdr:col>4</xdr:col>
      <xdr:colOff>1833563</xdr:colOff>
      <xdr:row>56</xdr:row>
      <xdr:rowOff>1095375</xdr:rowOff>
    </xdr:to>
    <xdr:pic>
      <xdr:nvPicPr>
        <xdr:cNvPr id="100" name="Picture 99"/>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500935" y="58316810"/>
          <a:ext cx="1428753" cy="1071565"/>
        </a:xfrm>
        <a:prstGeom prst="rect">
          <a:avLst/>
        </a:prstGeom>
      </xdr:spPr>
    </xdr:pic>
    <xdr:clientData/>
  </xdr:twoCellAnchor>
  <xdr:twoCellAnchor editAs="oneCell">
    <xdr:from>
      <xdr:col>4</xdr:col>
      <xdr:colOff>333368</xdr:colOff>
      <xdr:row>57</xdr:row>
      <xdr:rowOff>23812</xdr:rowOff>
    </xdr:from>
    <xdr:to>
      <xdr:col>4</xdr:col>
      <xdr:colOff>1785930</xdr:colOff>
      <xdr:row>57</xdr:row>
      <xdr:rowOff>1113234</xdr:rowOff>
    </xdr:to>
    <xdr:pic>
      <xdr:nvPicPr>
        <xdr:cNvPr id="101" name="Picture 100"/>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7429493" y="59459812"/>
          <a:ext cx="1452562" cy="1089422"/>
        </a:xfrm>
        <a:prstGeom prst="rect">
          <a:avLst/>
        </a:prstGeom>
      </xdr:spPr>
    </xdr:pic>
    <xdr:clientData/>
  </xdr:twoCellAnchor>
  <xdr:twoCellAnchor editAs="oneCell">
    <xdr:from>
      <xdr:col>4</xdr:col>
      <xdr:colOff>266701</xdr:colOff>
      <xdr:row>58</xdr:row>
      <xdr:rowOff>57151</xdr:rowOff>
    </xdr:from>
    <xdr:to>
      <xdr:col>4</xdr:col>
      <xdr:colOff>1695450</xdr:colOff>
      <xdr:row>58</xdr:row>
      <xdr:rowOff>1124339</xdr:rowOff>
    </xdr:to>
    <xdr:pic>
      <xdr:nvPicPr>
        <xdr:cNvPr id="45" name="Picture 44"/>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7391401" y="60883801"/>
          <a:ext cx="1428749" cy="1067188"/>
        </a:xfrm>
        <a:prstGeom prst="rect">
          <a:avLst/>
        </a:prstGeom>
      </xdr:spPr>
    </xdr:pic>
    <xdr:clientData/>
  </xdr:twoCellAnchor>
  <xdr:twoCellAnchor editAs="oneCell">
    <xdr:from>
      <xdr:col>4</xdr:col>
      <xdr:colOff>133350</xdr:colOff>
      <xdr:row>59</xdr:row>
      <xdr:rowOff>95250</xdr:rowOff>
    </xdr:from>
    <xdr:to>
      <xdr:col>4</xdr:col>
      <xdr:colOff>1966912</xdr:colOff>
      <xdr:row>59</xdr:row>
      <xdr:rowOff>1470422</xdr:rowOff>
    </xdr:to>
    <xdr:pic>
      <xdr:nvPicPr>
        <xdr:cNvPr id="102" name="Picture 101"/>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258050" y="62160150"/>
          <a:ext cx="1833562" cy="1375172"/>
        </a:xfrm>
        <a:prstGeom prst="rect">
          <a:avLst/>
        </a:prstGeom>
      </xdr:spPr>
    </xdr:pic>
    <xdr:clientData/>
  </xdr:twoCellAnchor>
  <xdr:twoCellAnchor editAs="oneCell">
    <xdr:from>
      <xdr:col>4</xdr:col>
      <xdr:colOff>133350</xdr:colOff>
      <xdr:row>60</xdr:row>
      <xdr:rowOff>76200</xdr:rowOff>
    </xdr:from>
    <xdr:to>
      <xdr:col>4</xdr:col>
      <xdr:colOff>1966912</xdr:colOff>
      <xdr:row>60</xdr:row>
      <xdr:rowOff>1451372</xdr:rowOff>
    </xdr:to>
    <xdr:pic>
      <xdr:nvPicPr>
        <xdr:cNvPr id="103" name="Picture 102"/>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258050" y="63684150"/>
          <a:ext cx="1833562" cy="1375172"/>
        </a:xfrm>
        <a:prstGeom prst="rect">
          <a:avLst/>
        </a:prstGeom>
      </xdr:spPr>
    </xdr:pic>
    <xdr:clientData/>
  </xdr:twoCellAnchor>
  <xdr:twoCellAnchor editAs="oneCell">
    <xdr:from>
      <xdr:col>4</xdr:col>
      <xdr:colOff>114300</xdr:colOff>
      <xdr:row>61</xdr:row>
      <xdr:rowOff>202589</xdr:rowOff>
    </xdr:from>
    <xdr:to>
      <xdr:col>4</xdr:col>
      <xdr:colOff>2005507</xdr:colOff>
      <xdr:row>61</xdr:row>
      <xdr:rowOff>1257301</xdr:rowOff>
    </xdr:to>
    <xdr:pic>
      <xdr:nvPicPr>
        <xdr:cNvPr id="46" name="Picture 45"/>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894" t="26768" r="-379"/>
        <a:stretch/>
      </xdr:blipFill>
      <xdr:spPr>
        <a:xfrm>
          <a:off x="7239000" y="65353589"/>
          <a:ext cx="1891207" cy="1054712"/>
        </a:xfrm>
        <a:prstGeom prst="rect">
          <a:avLst/>
        </a:prstGeom>
      </xdr:spPr>
    </xdr:pic>
    <xdr:clientData/>
  </xdr:twoCellAnchor>
  <xdr:twoCellAnchor editAs="oneCell">
    <xdr:from>
      <xdr:col>4</xdr:col>
      <xdr:colOff>95250</xdr:colOff>
      <xdr:row>62</xdr:row>
      <xdr:rowOff>76200</xdr:rowOff>
    </xdr:from>
    <xdr:to>
      <xdr:col>4</xdr:col>
      <xdr:colOff>1986457</xdr:colOff>
      <xdr:row>62</xdr:row>
      <xdr:rowOff>1130912</xdr:rowOff>
    </xdr:to>
    <xdr:pic>
      <xdr:nvPicPr>
        <xdr:cNvPr id="104" name="Picture 103"/>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894" t="26768" r="-379"/>
        <a:stretch/>
      </xdr:blipFill>
      <xdr:spPr>
        <a:xfrm>
          <a:off x="7219950" y="66770250"/>
          <a:ext cx="1891207" cy="1054712"/>
        </a:xfrm>
        <a:prstGeom prst="rect">
          <a:avLst/>
        </a:prstGeom>
      </xdr:spPr>
    </xdr:pic>
    <xdr:clientData/>
  </xdr:twoCellAnchor>
  <xdr:twoCellAnchor editAs="oneCell">
    <xdr:from>
      <xdr:col>4</xdr:col>
      <xdr:colOff>114300</xdr:colOff>
      <xdr:row>63</xdr:row>
      <xdr:rowOff>76200</xdr:rowOff>
    </xdr:from>
    <xdr:to>
      <xdr:col>4</xdr:col>
      <xdr:colOff>2005507</xdr:colOff>
      <xdr:row>63</xdr:row>
      <xdr:rowOff>1130912</xdr:rowOff>
    </xdr:to>
    <xdr:pic>
      <xdr:nvPicPr>
        <xdr:cNvPr id="105" name="Picture 104"/>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894" t="26768" r="-379"/>
        <a:stretch/>
      </xdr:blipFill>
      <xdr:spPr>
        <a:xfrm>
          <a:off x="7239000" y="68008500"/>
          <a:ext cx="1891207" cy="1054712"/>
        </a:xfrm>
        <a:prstGeom prst="rect">
          <a:avLst/>
        </a:prstGeom>
      </xdr:spPr>
    </xdr:pic>
    <xdr:clientData/>
  </xdr:twoCellAnchor>
  <xdr:twoCellAnchor editAs="oneCell">
    <xdr:from>
      <xdr:col>4</xdr:col>
      <xdr:colOff>171450</xdr:colOff>
      <xdr:row>64</xdr:row>
      <xdr:rowOff>95250</xdr:rowOff>
    </xdr:from>
    <xdr:to>
      <xdr:col>4</xdr:col>
      <xdr:colOff>2062657</xdr:colOff>
      <xdr:row>64</xdr:row>
      <xdr:rowOff>1149962</xdr:rowOff>
    </xdr:to>
    <xdr:pic>
      <xdr:nvPicPr>
        <xdr:cNvPr id="106" name="Picture 105"/>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894" t="26768" r="-379"/>
        <a:stretch/>
      </xdr:blipFill>
      <xdr:spPr>
        <a:xfrm>
          <a:off x="7296150" y="69265800"/>
          <a:ext cx="1891207" cy="1054712"/>
        </a:xfrm>
        <a:prstGeom prst="rect">
          <a:avLst/>
        </a:prstGeom>
      </xdr:spPr>
    </xdr:pic>
    <xdr:clientData/>
  </xdr:twoCellAnchor>
  <xdr:twoCellAnchor editAs="oneCell">
    <xdr:from>
      <xdr:col>4</xdr:col>
      <xdr:colOff>114300</xdr:colOff>
      <xdr:row>72</xdr:row>
      <xdr:rowOff>38100</xdr:rowOff>
    </xdr:from>
    <xdr:to>
      <xdr:col>4</xdr:col>
      <xdr:colOff>1943100</xdr:colOff>
      <xdr:row>72</xdr:row>
      <xdr:rowOff>1409700</xdr:rowOff>
    </xdr:to>
    <xdr:pic>
      <xdr:nvPicPr>
        <xdr:cNvPr id="47" name="Picture 46"/>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7239000" y="75761850"/>
          <a:ext cx="1828800" cy="1371600"/>
        </a:xfrm>
        <a:prstGeom prst="rect">
          <a:avLst/>
        </a:prstGeom>
      </xdr:spPr>
    </xdr:pic>
    <xdr:clientData/>
  </xdr:twoCellAnchor>
  <xdr:twoCellAnchor editAs="oneCell">
    <xdr:from>
      <xdr:col>4</xdr:col>
      <xdr:colOff>171449</xdr:colOff>
      <xdr:row>73</xdr:row>
      <xdr:rowOff>57150</xdr:rowOff>
    </xdr:from>
    <xdr:to>
      <xdr:col>4</xdr:col>
      <xdr:colOff>1898648</xdr:colOff>
      <xdr:row>73</xdr:row>
      <xdr:rowOff>1352550</xdr:rowOff>
    </xdr:to>
    <xdr:pic>
      <xdr:nvPicPr>
        <xdr:cNvPr id="48" name="Picture 47"/>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7296149" y="77247750"/>
          <a:ext cx="1727199" cy="1295400"/>
        </a:xfrm>
        <a:prstGeom prst="rect">
          <a:avLst/>
        </a:prstGeom>
      </xdr:spPr>
    </xdr:pic>
    <xdr:clientData/>
  </xdr:twoCellAnchor>
  <xdr:twoCellAnchor editAs="oneCell">
    <xdr:from>
      <xdr:col>4</xdr:col>
      <xdr:colOff>133350</xdr:colOff>
      <xdr:row>75</xdr:row>
      <xdr:rowOff>57150</xdr:rowOff>
    </xdr:from>
    <xdr:to>
      <xdr:col>4</xdr:col>
      <xdr:colOff>1911350</xdr:colOff>
      <xdr:row>75</xdr:row>
      <xdr:rowOff>1390650</xdr:rowOff>
    </xdr:to>
    <xdr:pic>
      <xdr:nvPicPr>
        <xdr:cNvPr id="49" name="Picture 48"/>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7258050" y="80181450"/>
          <a:ext cx="1778000" cy="1333500"/>
        </a:xfrm>
        <a:prstGeom prst="rect">
          <a:avLst/>
        </a:prstGeom>
      </xdr:spPr>
    </xdr:pic>
    <xdr:clientData/>
  </xdr:twoCellAnchor>
  <xdr:twoCellAnchor editAs="oneCell">
    <xdr:from>
      <xdr:col>4</xdr:col>
      <xdr:colOff>76200</xdr:colOff>
      <xdr:row>75</xdr:row>
      <xdr:rowOff>1447800</xdr:rowOff>
    </xdr:from>
    <xdr:to>
      <xdr:col>4</xdr:col>
      <xdr:colOff>2006600</xdr:colOff>
      <xdr:row>76</xdr:row>
      <xdr:rowOff>1428750</xdr:rowOff>
    </xdr:to>
    <xdr:pic>
      <xdr:nvPicPr>
        <xdr:cNvPr id="50" name="Picture 49"/>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7200900" y="81572100"/>
          <a:ext cx="1930400" cy="1447800"/>
        </a:xfrm>
        <a:prstGeom prst="rect">
          <a:avLst/>
        </a:prstGeom>
      </xdr:spPr>
    </xdr:pic>
    <xdr:clientData/>
  </xdr:twoCellAnchor>
  <xdr:twoCellAnchor editAs="oneCell">
    <xdr:from>
      <xdr:col>4</xdr:col>
      <xdr:colOff>95250</xdr:colOff>
      <xdr:row>78</xdr:row>
      <xdr:rowOff>76200</xdr:rowOff>
    </xdr:from>
    <xdr:to>
      <xdr:col>4</xdr:col>
      <xdr:colOff>2008414</xdr:colOff>
      <xdr:row>78</xdr:row>
      <xdr:rowOff>1352550</xdr:rowOff>
    </xdr:to>
    <xdr:pic>
      <xdr:nvPicPr>
        <xdr:cNvPr id="53" name="Picture 52"/>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t="22727" r="50947"/>
        <a:stretch/>
      </xdr:blipFill>
      <xdr:spPr>
        <a:xfrm>
          <a:off x="7219950" y="84601050"/>
          <a:ext cx="1913164" cy="1276350"/>
        </a:xfrm>
        <a:prstGeom prst="rect">
          <a:avLst/>
        </a:prstGeom>
      </xdr:spPr>
    </xdr:pic>
    <xdr:clientData/>
  </xdr:twoCellAnchor>
  <xdr:twoCellAnchor editAs="oneCell">
    <xdr:from>
      <xdr:col>4</xdr:col>
      <xdr:colOff>95250</xdr:colOff>
      <xdr:row>79</xdr:row>
      <xdr:rowOff>95250</xdr:rowOff>
    </xdr:from>
    <xdr:to>
      <xdr:col>4</xdr:col>
      <xdr:colOff>2008414</xdr:colOff>
      <xdr:row>79</xdr:row>
      <xdr:rowOff>1295400</xdr:rowOff>
    </xdr:to>
    <xdr:pic>
      <xdr:nvPicPr>
        <xdr:cNvPr id="107" name="Picture 106"/>
        <xdr:cNvPicPr>
          <a:picLocks noChangeAspect="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l="44936" t="22727" r="6011"/>
        <a:stretch/>
      </xdr:blipFill>
      <xdr:spPr>
        <a:xfrm>
          <a:off x="7219950" y="86086950"/>
          <a:ext cx="1913164" cy="1200150"/>
        </a:xfrm>
        <a:prstGeom prst="rect">
          <a:avLst/>
        </a:prstGeom>
      </xdr:spPr>
    </xdr:pic>
    <xdr:clientData/>
  </xdr:twoCellAnchor>
  <xdr:twoCellAnchor editAs="oneCell">
    <xdr:from>
      <xdr:col>4</xdr:col>
      <xdr:colOff>228600</xdr:colOff>
      <xdr:row>81</xdr:row>
      <xdr:rowOff>57150</xdr:rowOff>
    </xdr:from>
    <xdr:to>
      <xdr:col>4</xdr:col>
      <xdr:colOff>1905000</xdr:colOff>
      <xdr:row>83</xdr:row>
      <xdr:rowOff>152400</xdr:rowOff>
    </xdr:to>
    <xdr:pic>
      <xdr:nvPicPr>
        <xdr:cNvPr id="54" name="Picture 53"/>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7353300" y="88982550"/>
          <a:ext cx="1676400" cy="1257300"/>
        </a:xfrm>
        <a:prstGeom prst="rect">
          <a:avLst/>
        </a:prstGeom>
      </xdr:spPr>
    </xdr:pic>
    <xdr:clientData/>
  </xdr:twoCellAnchor>
  <xdr:twoCellAnchor editAs="oneCell">
    <xdr:from>
      <xdr:col>4</xdr:col>
      <xdr:colOff>57150</xdr:colOff>
      <xdr:row>84</xdr:row>
      <xdr:rowOff>19051</xdr:rowOff>
    </xdr:from>
    <xdr:to>
      <xdr:col>4</xdr:col>
      <xdr:colOff>1981200</xdr:colOff>
      <xdr:row>84</xdr:row>
      <xdr:rowOff>781051</xdr:rowOff>
    </xdr:to>
    <xdr:pic>
      <xdr:nvPicPr>
        <xdr:cNvPr id="56" name="Picture 55"/>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7181850" y="90297001"/>
          <a:ext cx="1924050" cy="762000"/>
        </a:xfrm>
        <a:prstGeom prst="rect">
          <a:avLst/>
        </a:prstGeom>
      </xdr:spPr>
    </xdr:pic>
    <xdr:clientData/>
  </xdr:twoCellAnchor>
  <xdr:twoCellAnchor editAs="oneCell">
    <xdr:from>
      <xdr:col>4</xdr:col>
      <xdr:colOff>228600</xdr:colOff>
      <xdr:row>85</xdr:row>
      <xdr:rowOff>95250</xdr:rowOff>
    </xdr:from>
    <xdr:to>
      <xdr:col>4</xdr:col>
      <xdr:colOff>1879600</xdr:colOff>
      <xdr:row>85</xdr:row>
      <xdr:rowOff>1333500</xdr:rowOff>
    </xdr:to>
    <xdr:pic>
      <xdr:nvPicPr>
        <xdr:cNvPr id="58" name="Picture 57"/>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7353300" y="91173300"/>
          <a:ext cx="1651000" cy="1238250"/>
        </a:xfrm>
        <a:prstGeom prst="rect">
          <a:avLst/>
        </a:prstGeom>
      </xdr:spPr>
    </xdr:pic>
    <xdr:clientData/>
  </xdr:twoCellAnchor>
  <xdr:twoCellAnchor editAs="oneCell">
    <xdr:from>
      <xdr:col>4</xdr:col>
      <xdr:colOff>133350</xdr:colOff>
      <xdr:row>86</xdr:row>
      <xdr:rowOff>19050</xdr:rowOff>
    </xdr:from>
    <xdr:to>
      <xdr:col>4</xdr:col>
      <xdr:colOff>1943100</xdr:colOff>
      <xdr:row>86</xdr:row>
      <xdr:rowOff>1376363</xdr:rowOff>
    </xdr:to>
    <xdr:pic>
      <xdr:nvPicPr>
        <xdr:cNvPr id="59" name="Picture 58"/>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7258050" y="92487750"/>
          <a:ext cx="1809750" cy="1357313"/>
        </a:xfrm>
        <a:prstGeom prst="rect">
          <a:avLst/>
        </a:prstGeom>
      </xdr:spPr>
    </xdr:pic>
    <xdr:clientData/>
  </xdr:twoCellAnchor>
  <xdr:twoCellAnchor editAs="oneCell">
    <xdr:from>
      <xdr:col>4</xdr:col>
      <xdr:colOff>114300</xdr:colOff>
      <xdr:row>87</xdr:row>
      <xdr:rowOff>133350</xdr:rowOff>
    </xdr:from>
    <xdr:to>
      <xdr:col>4</xdr:col>
      <xdr:colOff>2019300</xdr:colOff>
      <xdr:row>87</xdr:row>
      <xdr:rowOff>666750</xdr:rowOff>
    </xdr:to>
    <xdr:pic>
      <xdr:nvPicPr>
        <xdr:cNvPr id="61" name="Picture 60"/>
        <xdr:cNvPicPr>
          <a:picLocks noChangeAspect="1"/>
        </xdr:cNvPicPr>
      </xdr:nvPicPr>
      <xdr:blipFill rotWithShape="1">
        <a:blip xmlns:r="http://schemas.openxmlformats.org/officeDocument/2006/relationships" r:embed="rId61">
          <a:extLst>
            <a:ext uri="{28A0092B-C50C-407E-A947-70E740481C1C}">
              <a14:useLocalDpi xmlns:a14="http://schemas.microsoft.com/office/drawing/2010/main" val="0"/>
            </a:ext>
          </a:extLst>
        </a:blip>
        <a:srcRect l="41856" t="12879" r="32197" b="78788"/>
        <a:stretch/>
      </xdr:blipFill>
      <xdr:spPr>
        <a:xfrm>
          <a:off x="7239000" y="93992700"/>
          <a:ext cx="1905000" cy="533400"/>
        </a:xfrm>
        <a:prstGeom prst="rect">
          <a:avLst/>
        </a:prstGeom>
      </xdr:spPr>
    </xdr:pic>
    <xdr:clientData/>
  </xdr:twoCellAnchor>
  <xdr:twoCellAnchor editAs="oneCell">
    <xdr:from>
      <xdr:col>4</xdr:col>
      <xdr:colOff>495300</xdr:colOff>
      <xdr:row>90</xdr:row>
      <xdr:rowOff>133350</xdr:rowOff>
    </xdr:from>
    <xdr:to>
      <xdr:col>4</xdr:col>
      <xdr:colOff>1447800</xdr:colOff>
      <xdr:row>90</xdr:row>
      <xdr:rowOff>1403350</xdr:rowOff>
    </xdr:to>
    <xdr:pic>
      <xdr:nvPicPr>
        <xdr:cNvPr id="62" name="Picture 61"/>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7620000" y="95097600"/>
          <a:ext cx="952500" cy="1270000"/>
        </a:xfrm>
        <a:prstGeom prst="rect">
          <a:avLst/>
        </a:prstGeom>
      </xdr:spPr>
    </xdr:pic>
    <xdr:clientData/>
  </xdr:twoCellAnchor>
  <xdr:twoCellAnchor editAs="oneCell">
    <xdr:from>
      <xdr:col>4</xdr:col>
      <xdr:colOff>285750</xdr:colOff>
      <xdr:row>65</xdr:row>
      <xdr:rowOff>97768</xdr:rowOff>
    </xdr:from>
    <xdr:to>
      <xdr:col>4</xdr:col>
      <xdr:colOff>1847850</xdr:colOff>
      <xdr:row>66</xdr:row>
      <xdr:rowOff>1231792</xdr:rowOff>
    </xdr:to>
    <xdr:pic>
      <xdr:nvPicPr>
        <xdr:cNvPr id="109" name="Picture 108"/>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t="15152" r="25505"/>
        <a:stretch/>
      </xdr:blipFill>
      <xdr:spPr>
        <a:xfrm>
          <a:off x="7410450" y="70506568"/>
          <a:ext cx="1562100" cy="2372274"/>
        </a:xfrm>
        <a:prstGeom prst="rect">
          <a:avLst/>
        </a:prstGeom>
      </xdr:spPr>
    </xdr:pic>
    <xdr:clientData/>
  </xdr:twoCellAnchor>
  <xdr:twoCellAnchor editAs="oneCell">
    <xdr:from>
      <xdr:col>4</xdr:col>
      <xdr:colOff>147363</xdr:colOff>
      <xdr:row>67</xdr:row>
      <xdr:rowOff>57151</xdr:rowOff>
    </xdr:from>
    <xdr:to>
      <xdr:col>4</xdr:col>
      <xdr:colOff>1923577</xdr:colOff>
      <xdr:row>67</xdr:row>
      <xdr:rowOff>1226756</xdr:rowOff>
    </xdr:to>
    <xdr:pic>
      <xdr:nvPicPr>
        <xdr:cNvPr id="110" name="Picture 109"/>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t="15152" r="25505"/>
        <a:stretch/>
      </xdr:blipFill>
      <xdr:spPr>
        <a:xfrm rot="5400000">
          <a:off x="7575367" y="72639147"/>
          <a:ext cx="1169605" cy="1776214"/>
        </a:xfrm>
        <a:prstGeom prst="rect">
          <a:avLst/>
        </a:prstGeom>
      </xdr:spPr>
    </xdr:pic>
    <xdr:clientData/>
  </xdr:twoCellAnchor>
  <xdr:twoCellAnchor editAs="oneCell">
    <xdr:from>
      <xdr:col>4</xdr:col>
      <xdr:colOff>57150</xdr:colOff>
      <xdr:row>92</xdr:row>
      <xdr:rowOff>57150</xdr:rowOff>
    </xdr:from>
    <xdr:to>
      <xdr:col>4</xdr:col>
      <xdr:colOff>2076450</xdr:colOff>
      <xdr:row>92</xdr:row>
      <xdr:rowOff>1371600</xdr:rowOff>
    </xdr:to>
    <xdr:pic>
      <xdr:nvPicPr>
        <xdr:cNvPr id="111" name="Picture 110"/>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7181850" y="97878900"/>
          <a:ext cx="2019300" cy="1314450"/>
        </a:xfrm>
        <a:prstGeom prst="rect">
          <a:avLst/>
        </a:prstGeom>
      </xdr:spPr>
    </xdr:pic>
    <xdr:clientData/>
  </xdr:twoCellAnchor>
  <xdr:twoCellAnchor editAs="oneCell">
    <xdr:from>
      <xdr:col>4</xdr:col>
      <xdr:colOff>114300</xdr:colOff>
      <xdr:row>91</xdr:row>
      <xdr:rowOff>33336</xdr:rowOff>
    </xdr:from>
    <xdr:to>
      <xdr:col>4</xdr:col>
      <xdr:colOff>1924050</xdr:colOff>
      <xdr:row>91</xdr:row>
      <xdr:rowOff>1390649</xdr:rowOff>
    </xdr:to>
    <xdr:pic>
      <xdr:nvPicPr>
        <xdr:cNvPr id="67" name="Picture 66"/>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7239000" y="96426336"/>
          <a:ext cx="1809750" cy="1357313"/>
        </a:xfrm>
        <a:prstGeom prst="rect">
          <a:avLst/>
        </a:prstGeom>
      </xdr:spPr>
    </xdr:pic>
    <xdr:clientData/>
  </xdr:twoCellAnchor>
  <xdr:twoCellAnchor editAs="oneCell">
    <xdr:from>
      <xdr:col>4</xdr:col>
      <xdr:colOff>133350</xdr:colOff>
      <xdr:row>117</xdr:row>
      <xdr:rowOff>76201</xdr:rowOff>
    </xdr:from>
    <xdr:to>
      <xdr:col>4</xdr:col>
      <xdr:colOff>1981200</xdr:colOff>
      <xdr:row>117</xdr:row>
      <xdr:rowOff>1212733</xdr:rowOff>
    </xdr:to>
    <xdr:pic>
      <xdr:nvPicPr>
        <xdr:cNvPr id="112" name="Picture 11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258050" y="113880901"/>
          <a:ext cx="1847850" cy="1136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CPP_Tasik_-_Form_Audit_Standarisasi_Januari_2026_-_SMT1%2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ealer"/>
      <sheetName val="Rawpoint"/>
      <sheetName val="summary_std"/>
      <sheetName val="Standarisasi + 5S Audit"/>
      <sheetName val="Update"/>
      <sheetName val="cek"/>
      <sheetName val="Sheet7"/>
    </sheetNames>
    <sheetDataSet>
      <sheetData sheetId="0">
        <row r="2">
          <cell r="R2" t="str">
            <v>Hijau</v>
          </cell>
          <cell r="S2">
            <v>46024</v>
          </cell>
          <cell r="U2" t="str">
            <v>January</v>
          </cell>
          <cell r="Y2" t="str">
            <v>Ade Pramuda Dewandaru</v>
          </cell>
          <cell r="Z2" t="str">
            <v>NAMA YANG DIGUNAKAN</v>
          </cell>
          <cell r="AA2" t="str">
            <v>Code SIS</v>
          </cell>
          <cell r="AB2" t="str">
            <v>Code WEB</v>
          </cell>
          <cell r="AC2" t="str">
            <v>Group Web</v>
          </cell>
          <cell r="AD2" t="str">
            <v>Area</v>
          </cell>
        </row>
        <row r="3">
          <cell r="R3" t="str">
            <v>Merah</v>
          </cell>
          <cell r="S3">
            <v>1</v>
          </cell>
          <cell r="U3" t="str">
            <v>February</v>
          </cell>
          <cell r="Y3" t="str">
            <v>Antonius Surono</v>
          </cell>
          <cell r="Z3" t="str">
            <v>ABADI MEGAH MOTOR</v>
          </cell>
          <cell r="AA3">
            <v>6093401009</v>
          </cell>
          <cell r="AB3">
            <v>6093401009</v>
          </cell>
          <cell r="AC3" t="str">
            <v>UNITED MOTORS CENTRE - AHMAD YANI GROUP</v>
          </cell>
          <cell r="AD3" t="str">
            <v>JAWA TIMUR</v>
          </cell>
        </row>
        <row r="4">
          <cell r="R4" t="str">
            <v>Ya</v>
          </cell>
          <cell r="S4">
            <v>2</v>
          </cell>
          <cell r="U4" t="str">
            <v>March</v>
          </cell>
          <cell r="Y4" t="str">
            <v>Imam P</v>
          </cell>
          <cell r="Z4" t="str">
            <v>GEDONG JEMBAR - WAHIDIN</v>
          </cell>
          <cell r="AA4">
            <v>6002401</v>
          </cell>
          <cell r="AB4">
            <v>6002401</v>
          </cell>
          <cell r="AC4" t="str">
            <v>GEDONG JEMBAR - WAHIDIN GROUP</v>
          </cell>
          <cell r="AD4" t="str">
            <v>JAWA TENGAH</v>
          </cell>
        </row>
        <row r="5">
          <cell r="G5" t="str">
            <v>CAKRA PUTRA PARAHYANGAN</v>
          </cell>
          <cell r="R5" t="str">
            <v>Tidak</v>
          </cell>
          <cell r="S5">
            <v>3</v>
          </cell>
          <cell r="U5" t="str">
            <v>April</v>
          </cell>
          <cell r="Y5" t="str">
            <v>Kazunori Tembata</v>
          </cell>
          <cell r="Z5" t="str">
            <v>ARISTA SUKSES ABADI</v>
          </cell>
          <cell r="AA5">
            <v>6623401</v>
          </cell>
          <cell r="AB5">
            <v>6623401</v>
          </cell>
          <cell r="AC5" t="str">
            <v>ARISTA SUKSES ABADI GROUP</v>
          </cell>
          <cell r="AD5" t="str">
            <v>SUMATERA</v>
          </cell>
        </row>
        <row r="6">
          <cell r="S6">
            <v>4</v>
          </cell>
          <cell r="U6" t="str">
            <v>May</v>
          </cell>
          <cell r="Y6" t="str">
            <v>Mohammad Taopik Hidayat</v>
          </cell>
          <cell r="Z6" t="str">
            <v>ARISTA SUKSES ABADI - SM. RAJA</v>
          </cell>
          <cell r="AA6">
            <v>6623403</v>
          </cell>
          <cell r="AB6">
            <v>6623403</v>
          </cell>
          <cell r="AC6" t="str">
            <v>ARISTA SUKSES ABADI - MEDAN GROUP</v>
          </cell>
          <cell r="AD6" t="str">
            <v>SUMATERA</v>
          </cell>
        </row>
        <row r="7">
          <cell r="R7" t="str">
            <v>þ</v>
          </cell>
          <cell r="S7">
            <v>5</v>
          </cell>
          <cell r="U7" t="str">
            <v>June</v>
          </cell>
          <cell r="Y7" t="str">
            <v>Puspa Wulandari</v>
          </cell>
          <cell r="Z7" t="str">
            <v>ARISTA SUKSES ABADI - SURBAKTI</v>
          </cell>
          <cell r="AA7">
            <v>6623402</v>
          </cell>
          <cell r="AB7">
            <v>6623402</v>
          </cell>
          <cell r="AC7" t="str">
            <v>ARISTA SUKSES ABADI - MEDAN GROUP</v>
          </cell>
          <cell r="AD7" t="str">
            <v>SUMATERA</v>
          </cell>
        </row>
        <row r="8">
          <cell r="S8">
            <v>6</v>
          </cell>
          <cell r="U8" t="str">
            <v>July</v>
          </cell>
          <cell r="Y8" t="str">
            <v>Saiful Gaffar</v>
          </cell>
          <cell r="Z8" t="str">
            <v>ARMADA BANDA JAYA</v>
          </cell>
          <cell r="AA8">
            <v>6489401</v>
          </cell>
          <cell r="AB8">
            <v>6489401</v>
          </cell>
          <cell r="AC8" t="str">
            <v>ARMADA BANDA JAYA GROUP</v>
          </cell>
          <cell r="AD8" t="str">
            <v>SUMATERA</v>
          </cell>
        </row>
        <row r="9">
          <cell r="S9">
            <v>7</v>
          </cell>
          <cell r="U9" t="str">
            <v>August</v>
          </cell>
          <cell r="Y9" t="str">
            <v>Saptop</v>
          </cell>
          <cell r="Z9" t="str">
            <v>ARMADA BANDA JAYA - BIREUEN</v>
          </cell>
          <cell r="AA9">
            <v>6489401001</v>
          </cell>
          <cell r="AB9">
            <v>6489401001</v>
          </cell>
          <cell r="AC9" t="str">
            <v>ARMADA BANDA JAYA GROUP</v>
          </cell>
          <cell r="AD9" t="str">
            <v>SUMATERA</v>
          </cell>
        </row>
        <row r="10">
          <cell r="S10">
            <v>8</v>
          </cell>
          <cell r="U10" t="str">
            <v>September</v>
          </cell>
          <cell r="Y10" t="str">
            <v>Yulinda</v>
          </cell>
          <cell r="Z10" t="str">
            <v>ARMADA PERKASA MOBILINDO - BINTARO</v>
          </cell>
          <cell r="AA10">
            <v>6162404</v>
          </cell>
          <cell r="AB10">
            <v>6162404</v>
          </cell>
          <cell r="AC10" t="str">
            <v>ARMADA PERKASA MOBILINDO GROUP</v>
          </cell>
          <cell r="AD10" t="str">
            <v>JABODETABEK</v>
          </cell>
        </row>
        <row r="11">
          <cell r="S11">
            <v>9</v>
          </cell>
          <cell r="U11" t="str">
            <v>October</v>
          </cell>
          <cell r="Z11" t="str">
            <v>ARMADA PERKASA MOBILINDO - JATINEGARA</v>
          </cell>
          <cell r="AA11">
            <v>6162401</v>
          </cell>
          <cell r="AB11">
            <v>6162401</v>
          </cell>
          <cell r="AC11" t="str">
            <v>ARMADA PERKASA MOBILINDO GROUP</v>
          </cell>
          <cell r="AD11" t="str">
            <v>JABODETABEK</v>
          </cell>
        </row>
        <row r="12">
          <cell r="S12">
            <v>10</v>
          </cell>
          <cell r="U12" t="str">
            <v>November</v>
          </cell>
          <cell r="Z12" t="str">
            <v>CAKRA MOBILINDO</v>
          </cell>
          <cell r="AA12">
            <v>6500401</v>
          </cell>
          <cell r="AB12">
            <v>6500401</v>
          </cell>
          <cell r="AC12" t="str">
            <v>CAKRA MOBILINDO GROUP</v>
          </cell>
          <cell r="AD12" t="str">
            <v>NTB</v>
          </cell>
        </row>
        <row r="13">
          <cell r="S13">
            <v>11</v>
          </cell>
          <cell r="U13" t="str">
            <v>December</v>
          </cell>
          <cell r="Z13" t="str">
            <v>CAKRA PUTRA PARAHYANGAN</v>
          </cell>
          <cell r="AA13">
            <v>6058401008</v>
          </cell>
          <cell r="AB13">
            <v>6058401008</v>
          </cell>
          <cell r="AC13" t="str">
            <v>NUSANTARA JAYA SENTOSA I - SOETTA GROUP</v>
          </cell>
          <cell r="AD13" t="str">
            <v>JAWA BARAT</v>
          </cell>
        </row>
        <row r="14">
          <cell r="S14">
            <v>12</v>
          </cell>
          <cell r="Z14" t="str">
            <v>CINTA DAMAI PUTRA BAHAGIA - INDRAMAYU</v>
          </cell>
          <cell r="AA14">
            <v>6014401006</v>
          </cell>
          <cell r="AB14">
            <v>6014401006</v>
          </cell>
          <cell r="AC14" t="str">
            <v>CINTA DAMAI PUTRA BAHAGIA - KALIJAGA GROUP</v>
          </cell>
          <cell r="AD14" t="str">
            <v>JAWA BARAT</v>
          </cell>
        </row>
        <row r="15">
          <cell r="S15">
            <v>13</v>
          </cell>
          <cell r="Z15" t="str">
            <v>CINTA DAMAI PUTRA BAHAGIA - JATIBARANG</v>
          </cell>
          <cell r="AA15">
            <v>6014401002</v>
          </cell>
          <cell r="AB15">
            <v>6014401002</v>
          </cell>
          <cell r="AC15" t="str">
            <v>CINTA DAMAI PUTRA BAHAGIA - KALIJAGA GROUP</v>
          </cell>
          <cell r="AD15" t="str">
            <v>JAWA BARAT</v>
          </cell>
        </row>
        <row r="16">
          <cell r="S16">
            <v>14</v>
          </cell>
          <cell r="Z16" t="str">
            <v>CINTA DAMAI PUTRA BAHAGIA - KADIPATEN</v>
          </cell>
          <cell r="AA16">
            <v>6014401003</v>
          </cell>
          <cell r="AB16">
            <v>6014401003</v>
          </cell>
          <cell r="AC16" t="str">
            <v>CINTA DAMAI PUTRA BAHAGIA - KALIJAGA GROUP</v>
          </cell>
          <cell r="AD16" t="str">
            <v>JAWA BARAT</v>
          </cell>
        </row>
        <row r="17">
          <cell r="S17">
            <v>15</v>
          </cell>
          <cell r="Z17" t="str">
            <v>CINTA DAMAI PUTRA BAHAGIA - KALIJAGA</v>
          </cell>
          <cell r="AA17">
            <v>6014401</v>
          </cell>
          <cell r="AB17">
            <v>6014401</v>
          </cell>
          <cell r="AC17" t="str">
            <v>CINTA DAMAI PUTRA BAHAGIA - KALIJAGA GROUP</v>
          </cell>
          <cell r="AD17" t="str">
            <v>JAWA BARAT</v>
          </cell>
        </row>
        <row r="18">
          <cell r="S18">
            <v>16</v>
          </cell>
          <cell r="Z18" t="str">
            <v>CINTA DAMAI PUTRA BAHAGIA - KEDAWUNG (BY PASS)</v>
          </cell>
          <cell r="AA18">
            <v>6014401001</v>
          </cell>
          <cell r="AB18">
            <v>6014401001</v>
          </cell>
          <cell r="AC18" t="str">
            <v>CINTA DAMAI PUTRA BAHAGIA - KALIJAGA GROUP</v>
          </cell>
          <cell r="AD18" t="str">
            <v>JAWA BARAT</v>
          </cell>
        </row>
        <row r="19">
          <cell r="S19">
            <v>17</v>
          </cell>
          <cell r="Z19" t="str">
            <v>CITRA ASRI BUANA - CIPUTAT</v>
          </cell>
          <cell r="AA19">
            <v>6015408</v>
          </cell>
          <cell r="AB19">
            <v>6015408</v>
          </cell>
          <cell r="AC19" t="str">
            <v>CITRA ASRI BUANA - CIPUTAT GROUP</v>
          </cell>
          <cell r="AD19" t="str">
            <v>JABODETABEK</v>
          </cell>
        </row>
        <row r="20">
          <cell r="S20">
            <v>18</v>
          </cell>
          <cell r="Z20" t="str">
            <v>CITRA ASRI BUANA - KARAWANG</v>
          </cell>
          <cell r="AA20">
            <v>6015406</v>
          </cell>
          <cell r="AB20">
            <v>6015406</v>
          </cell>
          <cell r="AC20" t="str">
            <v>CITRA ASRI BUANA - CIPUTAT GROUP</v>
          </cell>
          <cell r="AD20" t="str">
            <v>JABODETABEK</v>
          </cell>
        </row>
        <row r="21">
          <cell r="S21">
            <v>19</v>
          </cell>
          <cell r="Z21" t="str">
            <v>CITRA ASRI BUANA - NANGGEWER</v>
          </cell>
          <cell r="AA21">
            <v>6015405</v>
          </cell>
          <cell r="AB21">
            <v>6015405</v>
          </cell>
          <cell r="AC21" t="str">
            <v>CITRA ASRI BUANA - CIPUTAT GROUP</v>
          </cell>
          <cell r="AD21" t="str">
            <v>JABODETABEK</v>
          </cell>
        </row>
        <row r="22">
          <cell r="S22">
            <v>20</v>
          </cell>
          <cell r="Z22" t="str">
            <v>CITRA ASRI BUANA - TAJUR</v>
          </cell>
          <cell r="AA22">
            <v>6015402</v>
          </cell>
          <cell r="AB22">
            <v>6015402</v>
          </cell>
          <cell r="AC22" t="str">
            <v>CITRA ASRI BUANA - CIPUTAT GROUP</v>
          </cell>
          <cell r="AD22" t="str">
            <v>JABODETABEK</v>
          </cell>
        </row>
        <row r="23">
          <cell r="S23">
            <v>21</v>
          </cell>
          <cell r="Z23" t="str">
            <v>DAYA KHARISMA UTAMA</v>
          </cell>
          <cell r="AA23">
            <v>6019401</v>
          </cell>
          <cell r="AB23">
            <v>6019401</v>
          </cell>
          <cell r="AC23" t="str">
            <v>DAYA KHARISMA UTAMA GROUP</v>
          </cell>
          <cell r="AD23" t="str">
            <v>KALIMANTAN</v>
          </cell>
        </row>
        <row r="24">
          <cell r="S24">
            <v>22</v>
          </cell>
          <cell r="Z24" t="str">
            <v>DUTA CEMERLANG MOTOR</v>
          </cell>
          <cell r="AA24">
            <v>6083401001</v>
          </cell>
          <cell r="AB24">
            <v>6083401001</v>
          </cell>
          <cell r="AC24" t="str">
            <v>SEJAHTERA SUNINDO TRADA GROUP</v>
          </cell>
          <cell r="AD24" t="str">
            <v>JAWA TENGAH</v>
          </cell>
        </row>
        <row r="25">
          <cell r="S25">
            <v>23</v>
          </cell>
          <cell r="Z25" t="str">
            <v>DUTA CENDANA ADIMANDIRI - BEKASI</v>
          </cell>
          <cell r="AA25">
            <v>641940104</v>
          </cell>
          <cell r="AB25">
            <v>641940104</v>
          </cell>
          <cell r="AC25" t="str">
            <v>DUTA CENDANA ADIMANDIRI - BOGOR GROUP</v>
          </cell>
          <cell r="AD25" t="str">
            <v>JABODETABEK</v>
          </cell>
        </row>
        <row r="26">
          <cell r="S26">
            <v>24</v>
          </cell>
          <cell r="Z26" t="str">
            <v>DUTA CENDANA ADIMANDIRI - BOGOR</v>
          </cell>
          <cell r="AA26">
            <v>6419401</v>
          </cell>
          <cell r="AB26">
            <v>6419401</v>
          </cell>
          <cell r="AC26" t="str">
            <v>DUTA CENDANA ADIMANDIRI - BOGOR GROUP</v>
          </cell>
          <cell r="AD26" t="str">
            <v>JABODETABEK</v>
          </cell>
        </row>
        <row r="27">
          <cell r="S27">
            <v>25</v>
          </cell>
          <cell r="Z27" t="str">
            <v>DUTA CENDANA ADIMANDIRI - CIANJUR</v>
          </cell>
          <cell r="AA27">
            <v>6419401001</v>
          </cell>
          <cell r="AB27">
            <v>6419401001</v>
          </cell>
          <cell r="AC27" t="str">
            <v>DUTA CENDANA ADIMANDIRI - BOGOR GROUP</v>
          </cell>
          <cell r="AD27" t="str">
            <v>JABODETABEK</v>
          </cell>
        </row>
        <row r="28">
          <cell r="S28">
            <v>26</v>
          </cell>
          <cell r="Z28" t="str">
            <v>DUTA CENDANA ADIMANDIRI - CINERE</v>
          </cell>
          <cell r="AA28">
            <v>6419401002</v>
          </cell>
          <cell r="AB28">
            <v>6419401002</v>
          </cell>
          <cell r="AC28" t="str">
            <v>DUTA CENDANA ADIMANDIRI - BOGOR GROUP</v>
          </cell>
          <cell r="AD28" t="str">
            <v>JABODETABEK</v>
          </cell>
        </row>
        <row r="29">
          <cell r="S29">
            <v>27</v>
          </cell>
          <cell r="Z29" t="str">
            <v>DUTA CENDANA ADIMANDIRI - JATIASIH</v>
          </cell>
          <cell r="AA29">
            <v>6419404</v>
          </cell>
          <cell r="AB29">
            <v>6419404</v>
          </cell>
          <cell r="AC29" t="str">
            <v>DUTA CENDANA ADIMANDIRI - BOGOR GROUP</v>
          </cell>
          <cell r="AD29" t="str">
            <v>JABODETABEK</v>
          </cell>
        </row>
        <row r="30">
          <cell r="S30">
            <v>28</v>
          </cell>
          <cell r="Z30" t="str">
            <v>DWI PERKASA MOBILTAMA - CIBUBUR</v>
          </cell>
          <cell r="AA30">
            <v>6021406</v>
          </cell>
          <cell r="AB30">
            <v>6021406</v>
          </cell>
          <cell r="AC30" t="str">
            <v>DWI PERKASA MOBILTAMA - CIBUBUR GROUP</v>
          </cell>
          <cell r="AD30" t="str">
            <v>JABODETABEK</v>
          </cell>
        </row>
        <row r="31">
          <cell r="S31">
            <v>29</v>
          </cell>
          <cell r="Z31" t="str">
            <v>DWI PERKASA MOBILTAMA - NAROGONG</v>
          </cell>
          <cell r="AA31">
            <v>6021406004</v>
          </cell>
          <cell r="AB31">
            <v>6021406004</v>
          </cell>
          <cell r="AC31" t="str">
            <v>DWI PERKASA MOBILTAMA - CIBUBUR GROUP</v>
          </cell>
          <cell r="AD31" t="str">
            <v>JABODETABEK</v>
          </cell>
        </row>
        <row r="32">
          <cell r="S32">
            <v>30</v>
          </cell>
          <cell r="Z32" t="str">
            <v>DWI PERKASA MOBILTAMA - PAJAJARAN</v>
          </cell>
          <cell r="AA32">
            <v>6021406005</v>
          </cell>
          <cell r="AB32">
            <v>602140609</v>
          </cell>
          <cell r="AC32" t="str">
            <v>DWI PERKASA MOBILTAMA - CIBUBUR GROUP</v>
          </cell>
          <cell r="AD32" t="str">
            <v>JABODETABEK</v>
          </cell>
        </row>
        <row r="33">
          <cell r="S33">
            <v>31</v>
          </cell>
          <cell r="Z33" t="str">
            <v>DWI PERKASA MOBILTAMA - PAMULANG</v>
          </cell>
          <cell r="AA33">
            <v>6021406002</v>
          </cell>
          <cell r="AB33">
            <v>6021406002</v>
          </cell>
          <cell r="AC33" t="str">
            <v>DWI PERKASA MOBILTAMA - CIBUBUR GROUP</v>
          </cell>
          <cell r="AD33" t="str">
            <v>JABODETABEK</v>
          </cell>
        </row>
        <row r="34">
          <cell r="Z34" t="str">
            <v>DWI PERKASA MOBILTAMA - SERANG</v>
          </cell>
          <cell r="AA34">
            <v>6021406003</v>
          </cell>
          <cell r="AB34">
            <v>6021406003</v>
          </cell>
          <cell r="AC34" t="str">
            <v>DWI PERKASA MOBILTAMA - CIBUBUR GROUP</v>
          </cell>
          <cell r="AD34" t="str">
            <v>JABODETABEK</v>
          </cell>
        </row>
        <row r="35">
          <cell r="Z35" t="str">
            <v>DWI PERKASA MOBILTAMA - SOLIS BARU</v>
          </cell>
          <cell r="AA35">
            <v>602140610</v>
          </cell>
          <cell r="AB35">
            <v>6021406001</v>
          </cell>
          <cell r="AC35" t="str">
            <v>DWI PERKASA MOBILTAMA - CIBUBUR GROUP</v>
          </cell>
          <cell r="AD35" t="str">
            <v>JABODETABEK</v>
          </cell>
        </row>
        <row r="36">
          <cell r="Z36" t="str">
            <v>ELANG PERKASA MOTOR</v>
          </cell>
          <cell r="AA36">
            <v>6023401</v>
          </cell>
          <cell r="AB36">
            <v>6023401</v>
          </cell>
          <cell r="AC36" t="str">
            <v>ELANG PERKASA MOTOR GROUP</v>
          </cell>
          <cell r="AD36" t="str">
            <v>SUMATERA</v>
          </cell>
        </row>
        <row r="37">
          <cell r="Z37" t="str">
            <v>ELANG PERKASA MOTOR - PAYAKUMBUH</v>
          </cell>
          <cell r="AA37">
            <v>602340104</v>
          </cell>
          <cell r="AB37">
            <v>6023401001</v>
          </cell>
          <cell r="AC37" t="str">
            <v>ELANG PERKASA MOTOR GROUP</v>
          </cell>
          <cell r="AD37" t="str">
            <v>SUMATERA</v>
          </cell>
        </row>
        <row r="38">
          <cell r="Z38" t="str">
            <v>GARUDA PERKASA</v>
          </cell>
          <cell r="AA38">
            <v>6083401004</v>
          </cell>
          <cell r="AB38">
            <v>6083401004</v>
          </cell>
          <cell r="AC38" t="str">
            <v>SEJAHTERA SUNINDO TRADA GROUP</v>
          </cell>
          <cell r="AD38" t="str">
            <v>JAWA TENGAH</v>
          </cell>
        </row>
        <row r="39">
          <cell r="Z39" t="str">
            <v>GEDONG JEMBAR - BATANG</v>
          </cell>
          <cell r="AA39">
            <v>6002401007</v>
          </cell>
          <cell r="AB39">
            <v>6002401007</v>
          </cell>
          <cell r="AC39" t="str">
            <v>GEDONG JEMBAR - WAHIDIN GROUP</v>
          </cell>
          <cell r="AD39" t="str">
            <v>JAWA TENGAH</v>
          </cell>
        </row>
        <row r="40">
          <cell r="Z40" t="str">
            <v>GEDONG JEMBAR - PEKALONGAN</v>
          </cell>
          <cell r="AA40">
            <v>6002401003</v>
          </cell>
          <cell r="AB40">
            <v>6002401003</v>
          </cell>
          <cell r="AC40" t="str">
            <v>GEDONG JEMBAR - WAHIDIN GROUP</v>
          </cell>
          <cell r="AD40" t="str">
            <v>JAWA TENGAH</v>
          </cell>
        </row>
        <row r="41">
          <cell r="Z41" t="str">
            <v>GEDONG JEMBAR - PEMALANG</v>
          </cell>
          <cell r="AA41">
            <v>6002401002</v>
          </cell>
          <cell r="AB41">
            <v>6002401002</v>
          </cell>
          <cell r="AC41" t="str">
            <v>GEDONG JEMBAR - WAHIDIN GROUP</v>
          </cell>
          <cell r="AD41" t="str">
            <v>JAWA TENGAH</v>
          </cell>
        </row>
        <row r="42">
          <cell r="Z42" t="str">
            <v>GEDONG JEMBAR - TEGAL</v>
          </cell>
          <cell r="AA42">
            <v>6002401001</v>
          </cell>
          <cell r="AB42">
            <v>6002401001</v>
          </cell>
          <cell r="AC42" t="str">
            <v>GEDONG JEMBAR - WAHIDIN GROUP</v>
          </cell>
          <cell r="AD42" t="str">
            <v>JAWA TENGAH</v>
          </cell>
        </row>
        <row r="43">
          <cell r="Z43" t="str">
            <v>HANDIJAYA BUANA TRADA</v>
          </cell>
          <cell r="AA43">
            <v>6026401</v>
          </cell>
          <cell r="AB43">
            <v>6026401</v>
          </cell>
          <cell r="AC43" t="str">
            <v>HANDIJAYA BUANA TRADA GROUP</v>
          </cell>
          <cell r="AD43" t="str">
            <v>JABODETABEK</v>
          </cell>
        </row>
        <row r="44">
          <cell r="Z44" t="str">
            <v>IB MOBIL</v>
          </cell>
          <cell r="AA44">
            <v>6058401006</v>
          </cell>
          <cell r="AB44">
            <v>6058401006</v>
          </cell>
          <cell r="AC44" t="str">
            <v>NUSANTARA JAYA SENTOSA I - SOETTA GROUP</v>
          </cell>
          <cell r="AD44" t="str">
            <v>JAWA BARAT</v>
          </cell>
        </row>
        <row r="45">
          <cell r="Z45" t="str">
            <v>INDOMOBIL MULTI TRADA - BINTARO</v>
          </cell>
          <cell r="AA45">
            <v>6031401</v>
          </cell>
          <cell r="AB45">
            <v>6031401</v>
          </cell>
          <cell r="AC45" t="str">
            <v>INDOMOBIL MULTI TRADA - BINTARO GROUP</v>
          </cell>
          <cell r="AD45" t="str">
            <v>JABODETABEK</v>
          </cell>
        </row>
        <row r="46">
          <cell r="Z46" t="str">
            <v>INDOMOBIL MULTI TRADA - DAAN MOGOT</v>
          </cell>
          <cell r="AA46">
            <v>6031401002</v>
          </cell>
          <cell r="AB46">
            <v>6031401002</v>
          </cell>
          <cell r="AC46" t="str">
            <v>INDOMOBIL MULTI TRADA - BINTARO GROUP</v>
          </cell>
          <cell r="AD46" t="str">
            <v>JABODETABEK</v>
          </cell>
        </row>
        <row r="47">
          <cell r="Z47" t="str">
            <v>INDOMOBIL MULTI TRADA - KARAWACI</v>
          </cell>
          <cell r="AA47">
            <v>6031401003</v>
          </cell>
          <cell r="AB47">
            <v>6031401003</v>
          </cell>
          <cell r="AC47" t="str">
            <v>INDOMOBIL MULTI TRADA - BINTARO GROUP</v>
          </cell>
          <cell r="AD47" t="str">
            <v>JABODETABEK</v>
          </cell>
        </row>
        <row r="48">
          <cell r="Z48" t="str">
            <v>INDOMOBIL MULTI TRADA - PONDOK INDAH</v>
          </cell>
          <cell r="AA48">
            <v>6031401004</v>
          </cell>
          <cell r="AB48">
            <v>603140103</v>
          </cell>
          <cell r="AC48" t="str">
            <v>INDOMOBIL MULTI TRADA - BINTARO GROUP</v>
          </cell>
          <cell r="AD48" t="str">
            <v>JABODETABEK</v>
          </cell>
        </row>
        <row r="49">
          <cell r="Z49" t="str">
            <v>INDOMOBIL MULTI TRADA - SEDAYU KELAPA GADING</v>
          </cell>
          <cell r="AA49">
            <v>6031401006</v>
          </cell>
          <cell r="AB49">
            <v>6031401006</v>
          </cell>
          <cell r="AC49" t="str">
            <v>INDOMOBIL MULTI TRADA - BINTARO GROUP</v>
          </cell>
          <cell r="AD49" t="str">
            <v>JABODETABEK</v>
          </cell>
        </row>
        <row r="50">
          <cell r="Z50" t="str">
            <v>JAGORAWI MOTOR</v>
          </cell>
          <cell r="AA50">
            <v>6469401</v>
          </cell>
          <cell r="AB50">
            <v>6469401</v>
          </cell>
          <cell r="AC50" t="str">
            <v>JAGORAWI MOTOR GROUP</v>
          </cell>
          <cell r="AD50" t="str">
            <v>SUMATERA</v>
          </cell>
        </row>
        <row r="51">
          <cell r="Z51" t="str">
            <v>JAGORAWI MOTOR - BELITUNG</v>
          </cell>
          <cell r="AA51">
            <v>6469401001</v>
          </cell>
          <cell r="AB51">
            <v>6469401001</v>
          </cell>
          <cell r="AC51" t="str">
            <v>JAGORAWI MOTOR GROUP</v>
          </cell>
          <cell r="AD51" t="str">
            <v>SUMATERA</v>
          </cell>
        </row>
        <row r="52">
          <cell r="Z52" t="str">
            <v>JAYA INDAH MOTOR - JAMBI</v>
          </cell>
          <cell r="AA52">
            <v>6040401</v>
          </cell>
          <cell r="AB52">
            <v>6040401</v>
          </cell>
          <cell r="AC52" t="str">
            <v>JAYA INDAH MOTOR - JAMBI GROUP</v>
          </cell>
          <cell r="AD52" t="str">
            <v>SUMATERA</v>
          </cell>
        </row>
        <row r="53">
          <cell r="Z53" t="str">
            <v>JAYA INDAH MOTOR - MUARA BUNGO</v>
          </cell>
          <cell r="AA53">
            <v>6040401001</v>
          </cell>
          <cell r="AB53">
            <v>6040401001</v>
          </cell>
          <cell r="AC53" t="str">
            <v>JAYA INDAH MOTOR - JAMBI GROUP</v>
          </cell>
          <cell r="AD53" t="str">
            <v>SUMATERA</v>
          </cell>
        </row>
        <row r="54">
          <cell r="Z54" t="str">
            <v>KANGAROO MOTOR MANDIRI</v>
          </cell>
          <cell r="AA54">
            <v>6468401</v>
          </cell>
          <cell r="AB54">
            <v>6468401</v>
          </cell>
          <cell r="AC54" t="str">
            <v>KANGAROO MOTOR MANDIRI GROUP</v>
          </cell>
          <cell r="AD54" t="str">
            <v>SUMATERA</v>
          </cell>
        </row>
        <row r="55">
          <cell r="Z55" t="str">
            <v>KEBAYORAN JAYA INDAH UTAMA</v>
          </cell>
          <cell r="AA55">
            <v>6045401</v>
          </cell>
          <cell r="AB55">
            <v>6045401</v>
          </cell>
          <cell r="AC55" t="str">
            <v>KEBAYORAN JAYA INDAH UTAMA GROUP</v>
          </cell>
          <cell r="AD55" t="str">
            <v>JABODETABEK</v>
          </cell>
        </row>
        <row r="56">
          <cell r="Z56" t="str">
            <v>KEBAYORAN JAYA INDAH UTAMA - LEMAH ABANG</v>
          </cell>
          <cell r="AA56">
            <v>6045401001</v>
          </cell>
          <cell r="AB56">
            <v>6045401001</v>
          </cell>
          <cell r="AC56" t="str">
            <v>KEBAYORAN JAYA INDAH UTAMA GROUP</v>
          </cell>
          <cell r="AD56" t="str">
            <v>JABODETABEK</v>
          </cell>
        </row>
        <row r="57">
          <cell r="Z57" t="str">
            <v>LIMA MOTOR</v>
          </cell>
          <cell r="AA57">
            <v>6058401007</v>
          </cell>
          <cell r="AB57">
            <v>6058401007</v>
          </cell>
          <cell r="AC57" t="str">
            <v>NUSANTARA JAYA SENTOSA I - SOETTA GROUP</v>
          </cell>
          <cell r="AD57" t="str">
            <v>JAWA BARAT</v>
          </cell>
        </row>
        <row r="58">
          <cell r="Z58" t="str">
            <v>MEGAHPUTRA KENDARI</v>
          </cell>
          <cell r="AA58">
            <v>6491401</v>
          </cell>
          <cell r="AB58">
            <v>6491401</v>
          </cell>
          <cell r="AC58" t="str">
            <v>MEGAHPUTRA KENDARI GROUP</v>
          </cell>
          <cell r="AD58" t="str">
            <v>SULAWESI</v>
          </cell>
        </row>
        <row r="59">
          <cell r="Z59" t="str">
            <v>MEGAHPUTRA KENDARI - KOLAKA</v>
          </cell>
          <cell r="AA59">
            <v>6491401001</v>
          </cell>
          <cell r="AB59">
            <v>6491401001</v>
          </cell>
          <cell r="AC59" t="str">
            <v>MEGAHPUTRA KENDARI GROUP</v>
          </cell>
          <cell r="AD59" t="str">
            <v>SULAWESI</v>
          </cell>
        </row>
        <row r="60">
          <cell r="Z60" t="str">
            <v>MEGAHPUTRA SEJAHTERA - BONE</v>
          </cell>
          <cell r="AA60">
            <v>6051401019</v>
          </cell>
          <cell r="AB60">
            <v>6051401019</v>
          </cell>
          <cell r="AC60" t="str">
            <v>MEGAHPUTRA SEJAHTERA - MAKASSAR GROUP</v>
          </cell>
          <cell r="AD60" t="str">
            <v>SULAWESI</v>
          </cell>
        </row>
        <row r="61">
          <cell r="Z61" t="str">
            <v>MEGAHPUTRA SEJAHTERA - BULUKUMBA</v>
          </cell>
          <cell r="AA61">
            <v>6051401016</v>
          </cell>
          <cell r="AB61">
            <v>6051401016</v>
          </cell>
          <cell r="AC61" t="str">
            <v>MEGAHPUTRA SEJAHTERA - MAKASSAR GROUP</v>
          </cell>
          <cell r="AD61" t="str">
            <v>SULAWESI</v>
          </cell>
        </row>
        <row r="62">
          <cell r="Z62" t="str">
            <v>MEGAHPUTRA SEJAHTERA - GOWA</v>
          </cell>
          <cell r="AA62">
            <v>6051401025</v>
          </cell>
          <cell r="AB62">
            <v>6051401025</v>
          </cell>
          <cell r="AC62" t="str">
            <v>MEGAHPUTRA SEJAHTERA - MAKASSAR GROUP</v>
          </cell>
          <cell r="AD62" t="str">
            <v>SULAWESI</v>
          </cell>
        </row>
        <row r="63">
          <cell r="Z63" t="str">
            <v>MEGAHPUTRA SEJAHTERA - MAKASSAR</v>
          </cell>
          <cell r="AA63">
            <v>6051401</v>
          </cell>
          <cell r="AB63">
            <v>6051401</v>
          </cell>
          <cell r="AC63" t="str">
            <v>MEGAHPUTRA SEJAHTERA - MAKASSAR GROUP</v>
          </cell>
          <cell r="AD63" t="str">
            <v>SULAWESI</v>
          </cell>
        </row>
        <row r="64">
          <cell r="Z64" t="str">
            <v>MEGAHPUTRA SEJAHTERA - MAMUJU</v>
          </cell>
          <cell r="AA64">
            <v>6051401017</v>
          </cell>
          <cell r="AB64">
            <v>6051401017</v>
          </cell>
          <cell r="AC64" t="str">
            <v>MEGAHPUTRA SEJAHTERA - MAKASSAR GROUP</v>
          </cell>
          <cell r="AD64" t="str">
            <v>SULAWESI</v>
          </cell>
        </row>
        <row r="65">
          <cell r="Z65" t="str">
            <v>MEGAHPUTRA SEJAHTERA - MAROS</v>
          </cell>
          <cell r="AA65">
            <v>6051412</v>
          </cell>
          <cell r="AB65">
            <v>6051412</v>
          </cell>
          <cell r="AC65" t="str">
            <v>MEGAHPUTRA SEJAHTERA - MAKASSAR GROUP</v>
          </cell>
          <cell r="AD65" t="str">
            <v>SULAWESI</v>
          </cell>
        </row>
        <row r="66">
          <cell r="Z66" t="str">
            <v>MEGAHPUTRA SEJAHTERA - PALOPO</v>
          </cell>
          <cell r="AA66">
            <v>6051401015</v>
          </cell>
          <cell r="AB66">
            <v>6051401015</v>
          </cell>
          <cell r="AC66" t="str">
            <v>MEGAHPUTRA SEJAHTERA - MAKASSAR GROUP</v>
          </cell>
          <cell r="AD66" t="str">
            <v>SULAWESI</v>
          </cell>
        </row>
        <row r="67">
          <cell r="Z67" t="str">
            <v>MEGAHPUTRA SEJAHTERA - PAREPARE</v>
          </cell>
          <cell r="AA67">
            <v>6051401021</v>
          </cell>
          <cell r="AB67">
            <v>6051401021</v>
          </cell>
          <cell r="AC67" t="str">
            <v>MEGAHPUTRA SEJAHTERA - MAKASSAR GROUP</v>
          </cell>
          <cell r="AD67" t="str">
            <v>SULAWESI</v>
          </cell>
        </row>
        <row r="68">
          <cell r="Z68" t="str">
            <v>MEGAHPUTRA SEJAHTERA - PETTARANI</v>
          </cell>
          <cell r="AA68">
            <v>6051401013</v>
          </cell>
          <cell r="AB68">
            <v>6051401013</v>
          </cell>
          <cell r="AC68" t="str">
            <v>MEGAHPUTRA SEJAHTERA - MAKASSAR GROUP</v>
          </cell>
          <cell r="AD68" t="str">
            <v>SULAWESI</v>
          </cell>
        </row>
        <row r="69">
          <cell r="Z69" t="str">
            <v>MITRA MEGAH PROFITAMAS - BANJARBARU</v>
          </cell>
          <cell r="AA69">
            <v>6052401002</v>
          </cell>
          <cell r="AB69" t="str">
            <v>-</v>
          </cell>
          <cell r="AC69" t="str">
            <v>MITRA MEGAH PROFITAMAS GROUP</v>
          </cell>
          <cell r="AD69" t="str">
            <v>KALIMANTAN</v>
          </cell>
        </row>
        <row r="70">
          <cell r="Z70" t="str">
            <v>MITRA MEGAH PROFITAMAS - II</v>
          </cell>
          <cell r="AA70">
            <v>6052401</v>
          </cell>
          <cell r="AB70">
            <v>6052401001</v>
          </cell>
          <cell r="AC70" t="str">
            <v>MITRA MEGAH PROFITAMAS GROUP</v>
          </cell>
          <cell r="AD70" t="str">
            <v>KALIMANTAN</v>
          </cell>
        </row>
        <row r="71">
          <cell r="Z71" t="str">
            <v>MITRA PUTRA PROFITAMAS</v>
          </cell>
          <cell r="AA71">
            <v>6432401</v>
          </cell>
          <cell r="AB71">
            <v>6432401</v>
          </cell>
          <cell r="AC71" t="str">
            <v>MITRA PUTRA PROFITAMAS GROUP</v>
          </cell>
          <cell r="AD71" t="str">
            <v>KALIMANTAN</v>
          </cell>
        </row>
        <row r="72">
          <cell r="Z72" t="str">
            <v>MITRA PUTRA PROFITAMAS - SAMPIT</v>
          </cell>
          <cell r="AA72">
            <v>6432401001</v>
          </cell>
          <cell r="AB72">
            <v>6432401001</v>
          </cell>
          <cell r="AC72" t="str">
            <v>MITRA PUTRA PROFITAMAS GROUP</v>
          </cell>
          <cell r="AD72" t="str">
            <v>KALIMANTAN</v>
          </cell>
        </row>
        <row r="73">
          <cell r="Z73" t="str">
            <v>NENGGAPRATAMA INTERNUSA</v>
          </cell>
          <cell r="AA73">
            <v>6056401</v>
          </cell>
          <cell r="AB73">
            <v>6056401</v>
          </cell>
          <cell r="AC73" t="str">
            <v>NENGGAPRATAMA INTERNUSA GROUP</v>
          </cell>
          <cell r="AD73" t="str">
            <v>SULAWESI</v>
          </cell>
        </row>
        <row r="74">
          <cell r="Z74" t="str">
            <v>NUSA SARANA CITRA BAKTI - BATU RAJA</v>
          </cell>
          <cell r="AA74">
            <v>6354401002</v>
          </cell>
          <cell r="AB74">
            <v>6354401002</v>
          </cell>
          <cell r="AC74" t="str">
            <v>NUSA SARANA CITRA BAKTI - PALEMBANG GROUP</v>
          </cell>
          <cell r="AD74" t="str">
            <v>SUMATERA</v>
          </cell>
        </row>
        <row r="75">
          <cell r="Z75" t="str">
            <v>NUSA SARANA CITRA BAKTI - BURLIAN</v>
          </cell>
          <cell r="AA75">
            <v>6354401005</v>
          </cell>
          <cell r="AB75">
            <v>6354401005</v>
          </cell>
          <cell r="AC75" t="str">
            <v>NUSA SARANA CITRA BAKTI - PALEMBANG GROUP</v>
          </cell>
          <cell r="AD75" t="str">
            <v>SUMATERA</v>
          </cell>
        </row>
        <row r="76">
          <cell r="Z76" t="str">
            <v>NUSA SARANA CITRA BAKTI - LAHAT</v>
          </cell>
          <cell r="AA76">
            <v>6354401003</v>
          </cell>
          <cell r="AB76">
            <v>6354401003</v>
          </cell>
          <cell r="AC76" t="str">
            <v>NUSA SARANA CITRA BAKTI - PALEMBANG GROUP</v>
          </cell>
          <cell r="AD76" t="str">
            <v>SUMATERA</v>
          </cell>
        </row>
        <row r="77">
          <cell r="Z77" t="str">
            <v>NUSA SARANA CITRA BAKTI - LUBUK LINGGAU</v>
          </cell>
          <cell r="AA77">
            <v>6354401004</v>
          </cell>
          <cell r="AB77">
            <v>6354401004</v>
          </cell>
          <cell r="AC77" t="str">
            <v>NUSA SARANA CITRA BAKTI - PALEMBANG GROUP</v>
          </cell>
          <cell r="AD77" t="str">
            <v>SUMATERA</v>
          </cell>
        </row>
        <row r="78">
          <cell r="Z78" t="str">
            <v>NUSA SARANA CITRA BAKTI - PALEMBANG</v>
          </cell>
          <cell r="AA78">
            <v>6354401</v>
          </cell>
          <cell r="AB78">
            <v>6354401</v>
          </cell>
          <cell r="AC78" t="str">
            <v>NUSA SARANA CITRA BAKTI - PALEMBANG GROUP</v>
          </cell>
          <cell r="AD78" t="str">
            <v>SUMATERA</v>
          </cell>
        </row>
        <row r="79">
          <cell r="Z79" t="str">
            <v>NUSA SARANA CITRA BAKTI - PRABUMULIH</v>
          </cell>
          <cell r="AA79">
            <v>6354401001</v>
          </cell>
          <cell r="AB79">
            <v>6354401001</v>
          </cell>
          <cell r="AC79" t="str">
            <v>NUSA SARANA CITRA BAKTI - PALEMBANG GROUP</v>
          </cell>
          <cell r="AD79" t="str">
            <v>SUMATERA</v>
          </cell>
        </row>
        <row r="80">
          <cell r="Z80" t="str">
            <v>NUSANTARA JAYA SENTOSA I - SOETTA</v>
          </cell>
          <cell r="AA80">
            <v>6058401</v>
          </cell>
          <cell r="AB80">
            <v>6058401</v>
          </cell>
          <cell r="AC80" t="str">
            <v>NUSANTARA JAYA SENTOSA I - SOETTA GROUP</v>
          </cell>
          <cell r="AD80" t="str">
            <v>JAWA BARAT</v>
          </cell>
        </row>
        <row r="81">
          <cell r="Z81" t="str">
            <v>NUSANTARA JAYA SENTOSA II - BUBAT</v>
          </cell>
          <cell r="AA81">
            <v>6058401001</v>
          </cell>
          <cell r="AB81">
            <v>6058401001</v>
          </cell>
          <cell r="AC81" t="str">
            <v>NUSANTARA JAYA SENTOSA I - SOETTA GROUP</v>
          </cell>
          <cell r="AD81" t="str">
            <v>JAWA BARAT</v>
          </cell>
        </row>
        <row r="82">
          <cell r="Z82" t="str">
            <v>NUSANTARA JAYA SENTOSA III - A. YANI</v>
          </cell>
          <cell r="AA82">
            <v>6058401002</v>
          </cell>
          <cell r="AB82">
            <v>6058401002</v>
          </cell>
          <cell r="AC82" t="str">
            <v>NUSANTARA JAYA SENTOSA I - SOETTA GROUP</v>
          </cell>
          <cell r="AD82" t="str">
            <v>JAWA BARAT</v>
          </cell>
        </row>
        <row r="83">
          <cell r="Z83" t="str">
            <v>NUSANTARA JAYA SENTOSA IV - SETIABUDHI</v>
          </cell>
          <cell r="AA83">
            <v>6058401003</v>
          </cell>
          <cell r="AB83">
            <v>6058401003</v>
          </cell>
          <cell r="AC83" t="str">
            <v>NUSANTARA JAYA SENTOSA I - SOETTA GROUP</v>
          </cell>
          <cell r="AD83" t="str">
            <v>JAWA BARAT</v>
          </cell>
        </row>
        <row r="84">
          <cell r="Z84" t="str">
            <v>NUSANTARA JAYA SENTOSA V - CIBEUREUM</v>
          </cell>
          <cell r="AA84">
            <v>6058401004</v>
          </cell>
          <cell r="AB84">
            <v>6058401004</v>
          </cell>
          <cell r="AC84" t="str">
            <v>NUSANTARA JAYA SENTOSA I - SOETTA GROUP</v>
          </cell>
          <cell r="AD84" t="str">
            <v>JAWA BARAT</v>
          </cell>
        </row>
        <row r="85">
          <cell r="Z85" t="str">
            <v>NUSANTARA JAYA SENTOSA VII - GEDEBAGE</v>
          </cell>
          <cell r="AA85">
            <v>605840110</v>
          </cell>
          <cell r="AB85">
            <v>608540110</v>
          </cell>
          <cell r="AC85" t="str">
            <v>NUSANTARA JAYA SENTOSA I - SOETTA GROUP</v>
          </cell>
          <cell r="AD85" t="str">
            <v>JAWA BARAT</v>
          </cell>
        </row>
        <row r="86">
          <cell r="Z86" t="str">
            <v>NUSANTARA JAYA SENTOSA VI - RANCAEKEK</v>
          </cell>
          <cell r="AA86">
            <v>6058401016</v>
          </cell>
          <cell r="AB86">
            <v>6058401016</v>
          </cell>
          <cell r="AC86" t="str">
            <v>NUSANTARA JAYA SENTOSA I - SOETTA GROUP</v>
          </cell>
          <cell r="AD86" t="str">
            <v>JAWA BARAT</v>
          </cell>
        </row>
        <row r="87">
          <cell r="Z87" t="str">
            <v>PATRAKO MOTOR ABADI</v>
          </cell>
          <cell r="AA87">
            <v>6062401</v>
          </cell>
          <cell r="AB87">
            <v>6062401</v>
          </cell>
          <cell r="AC87" t="str">
            <v>PATRAKO MOTOR ABADI GROUP</v>
          </cell>
          <cell r="AD87" t="str">
            <v>SULAWESI</v>
          </cell>
        </row>
        <row r="88">
          <cell r="Z88" t="str">
            <v>PATRAKO MOTOR ABADI - LUWUK</v>
          </cell>
          <cell r="AA88">
            <v>6062401001</v>
          </cell>
          <cell r="AB88">
            <v>606240101</v>
          </cell>
          <cell r="AC88" t="str">
            <v>PATRAKO MOTOR ABADI GROUP</v>
          </cell>
          <cell r="AD88" t="str">
            <v>SULAWESI</v>
          </cell>
        </row>
        <row r="89">
          <cell r="Z89" t="str">
            <v>PERSADA LAMPUNG RAYA</v>
          </cell>
          <cell r="AA89">
            <v>6063401</v>
          </cell>
          <cell r="AB89">
            <v>6063401</v>
          </cell>
          <cell r="AC89" t="str">
            <v>PERSADA LAMPUNG RAYA GROUP</v>
          </cell>
          <cell r="AD89" t="str">
            <v>SUMATERA</v>
          </cell>
        </row>
        <row r="90">
          <cell r="Z90" t="str">
            <v>PERSADA LAMPUNG RAYA - BANDAR JAYA</v>
          </cell>
          <cell r="AA90">
            <v>6063401001</v>
          </cell>
          <cell r="AB90">
            <v>6063401001</v>
          </cell>
          <cell r="AC90" t="str">
            <v>PERSADA LAMPUNG RAYA GROUP</v>
          </cell>
          <cell r="AD90" t="str">
            <v>SUMATERA</v>
          </cell>
        </row>
        <row r="91">
          <cell r="Z91" t="str">
            <v>PERSADA LAMPUNG RAYA - NATAR</v>
          </cell>
          <cell r="AA91">
            <v>6063401004</v>
          </cell>
          <cell r="AB91">
            <v>6063401004</v>
          </cell>
          <cell r="AC91" t="str">
            <v>PERSADA LAMPUNG RAYA GROUP</v>
          </cell>
          <cell r="AD91" t="str">
            <v>SUMATERA</v>
          </cell>
        </row>
        <row r="92">
          <cell r="Z92" t="str">
            <v>PUSAKA MOTOR UTAMA - BULAK KAPAL</v>
          </cell>
          <cell r="AA92">
            <v>6641402</v>
          </cell>
          <cell r="AB92">
            <v>6641402</v>
          </cell>
          <cell r="AC92" t="str">
            <v>PUSAKA MOTOR UTAMA - SUKABUMI GROUP</v>
          </cell>
          <cell r="AD92" t="str">
            <v>JABODETABEK</v>
          </cell>
        </row>
        <row r="93">
          <cell r="Z93" t="str">
            <v>PUSAKA MOTOR UTAMA - SERANG</v>
          </cell>
          <cell r="AA93">
            <v>6641403</v>
          </cell>
          <cell r="AB93">
            <v>6641403</v>
          </cell>
          <cell r="AC93" t="str">
            <v>PUSAKA MOTOR UTAMA - SUKABUMI GROUP</v>
          </cell>
          <cell r="AD93" t="str">
            <v>JABODETABEK</v>
          </cell>
        </row>
        <row r="94">
          <cell r="Z94" t="str">
            <v>PUSAKA MOTOR UTAMA - SUKABUMI</v>
          </cell>
          <cell r="AA94">
            <v>6641401</v>
          </cell>
          <cell r="AB94">
            <v>6078401</v>
          </cell>
          <cell r="AC94" t="str">
            <v>PUSAKA MOTOR UTAMA - SUKABUMI GROUP</v>
          </cell>
          <cell r="AD94" t="str">
            <v>JABODETABEK</v>
          </cell>
        </row>
        <row r="95">
          <cell r="Z95" t="str">
            <v>REMAJA ADIDAYA MOTOR - JEPARA</v>
          </cell>
          <cell r="AA95">
            <v>6744402</v>
          </cell>
          <cell r="AB95">
            <v>6083401003</v>
          </cell>
          <cell r="AC95" t="str">
            <v>SEJAHTERA SUNINDO TRADA GROUP</v>
          </cell>
          <cell r="AD95" t="str">
            <v>JAWA TENGAH</v>
          </cell>
        </row>
        <row r="96">
          <cell r="Z96" t="str">
            <v>REMAJA ADIDAYA MOTOR - KUDUS</v>
          </cell>
          <cell r="AA96">
            <v>6744401</v>
          </cell>
          <cell r="AB96">
            <v>6083401002</v>
          </cell>
          <cell r="AC96" t="str">
            <v>SEJAHTERA SUNINDO TRADA GROUP</v>
          </cell>
          <cell r="AD96" t="str">
            <v>JAWA TENGAH</v>
          </cell>
        </row>
        <row r="97">
          <cell r="Z97" t="str">
            <v>REMAJA ADIDAYA MOTOR - PATI</v>
          </cell>
          <cell r="AA97">
            <v>6083401009</v>
          </cell>
          <cell r="AB97">
            <v>6083401009</v>
          </cell>
          <cell r="AC97" t="str">
            <v>SEJAHTERA SUNINDO TRADA GROUP</v>
          </cell>
          <cell r="AD97" t="str">
            <v>JAWA TENGAH</v>
          </cell>
        </row>
        <row r="98">
          <cell r="Z98" t="str">
            <v>RESTU MAHKOTA KARYA - CIBADAK</v>
          </cell>
          <cell r="AA98">
            <v>6070410</v>
          </cell>
          <cell r="AB98">
            <v>6070410</v>
          </cell>
          <cell r="AC98" t="str">
            <v>RESTU MAHKOTA KARYA - JAKARTA BARAT GROUP</v>
          </cell>
          <cell r="AD98" t="str">
            <v>JABODETABEK</v>
          </cell>
        </row>
        <row r="99">
          <cell r="Z99" t="str">
            <v>RESTU MAHKOTA KARYA - CIKAMPEK</v>
          </cell>
          <cell r="AA99">
            <v>6070412</v>
          </cell>
          <cell r="AB99">
            <v>6070412</v>
          </cell>
          <cell r="AC99" t="str">
            <v>RESTU MAHKOTA KARYA - JAKARTA BARAT GROUP</v>
          </cell>
          <cell r="AD99" t="str">
            <v>JABODETABEK</v>
          </cell>
        </row>
        <row r="100">
          <cell r="Z100" t="str">
            <v>RESTU MAHKOTA KARYA - CILEDUG</v>
          </cell>
          <cell r="AA100">
            <v>6070409</v>
          </cell>
          <cell r="AB100">
            <v>6070409</v>
          </cell>
          <cell r="AC100" t="str">
            <v>RESTU MAHKOTA KARYA - JAKARTA BARAT GROUP</v>
          </cell>
          <cell r="AD100" t="str">
            <v>JABODETABEK</v>
          </cell>
        </row>
        <row r="101">
          <cell r="Z101" t="str">
            <v>RESTU MAHKOTA KARYA - CILEGON</v>
          </cell>
          <cell r="AA101">
            <v>6070401</v>
          </cell>
          <cell r="AB101">
            <v>6070401</v>
          </cell>
          <cell r="AC101" t="str">
            <v>RESTU MAHKOTA KARYA - JAKARTA BARAT GROUP</v>
          </cell>
          <cell r="AD101" t="str">
            <v>JABODETABEK</v>
          </cell>
        </row>
        <row r="102">
          <cell r="Z102" t="str">
            <v>RESTU MAHKOTA KARYA - CISALAK</v>
          </cell>
          <cell r="AA102">
            <v>6070402001</v>
          </cell>
          <cell r="AB102">
            <v>6070407</v>
          </cell>
          <cell r="AC102" t="str">
            <v>RESTU MAHKOTA KARYA - JAKARTA BARAT GROUP</v>
          </cell>
          <cell r="AD102" t="str">
            <v>JABODETABEK</v>
          </cell>
        </row>
        <row r="103">
          <cell r="Z103" t="str">
            <v>RESTU MAHKOTA KARYA - JAKARTA BARAT</v>
          </cell>
          <cell r="AA103">
            <v>6070402</v>
          </cell>
          <cell r="AB103">
            <v>6070402</v>
          </cell>
          <cell r="AC103" t="str">
            <v>RESTU MAHKOTA KARYA - JAKARTA BARAT GROUP</v>
          </cell>
          <cell r="AD103" t="str">
            <v>JABODETABEK</v>
          </cell>
        </row>
        <row r="104">
          <cell r="Z104" t="str">
            <v>RESTU MAHKOTA KARYA - KARAWANG</v>
          </cell>
          <cell r="AA104">
            <v>6070403</v>
          </cell>
          <cell r="AB104">
            <v>6070403</v>
          </cell>
          <cell r="AC104" t="str">
            <v>RESTU MAHKOTA KARYA - JAKARTA BARAT GROUP</v>
          </cell>
          <cell r="AD104" t="str">
            <v>JABODETABEK</v>
          </cell>
        </row>
        <row r="105">
          <cell r="Z105" t="str">
            <v>RESTU MAHKOTA KARYA - PURWAKARTA</v>
          </cell>
          <cell r="AA105">
            <v>6070408</v>
          </cell>
          <cell r="AB105">
            <v>6070408</v>
          </cell>
          <cell r="AC105" t="str">
            <v>RESTU MAHKOTA KARYA - JAKARTA BARAT GROUP</v>
          </cell>
          <cell r="AD105" t="str">
            <v>JABODETABEK</v>
          </cell>
        </row>
        <row r="106">
          <cell r="Z106" t="str">
            <v>RODAMAS MAKMUR MOTOR</v>
          </cell>
          <cell r="AA106">
            <v>6071401</v>
          </cell>
          <cell r="AB106">
            <v>6071401</v>
          </cell>
          <cell r="AC106" t="str">
            <v>RODAMAS MAKMUR MOTOR GROUP</v>
          </cell>
          <cell r="AD106" t="str">
            <v>SUMATERA</v>
          </cell>
        </row>
        <row r="107">
          <cell r="Z107" t="str">
            <v>SAMEKARINDO INDAH - BALIKPAPAN</v>
          </cell>
          <cell r="AA107">
            <v>6074401</v>
          </cell>
          <cell r="AB107">
            <v>6074401</v>
          </cell>
          <cell r="AC107" t="str">
            <v>SAMEKARINDO INDAH - BALIKPAPAN GROUP</v>
          </cell>
          <cell r="AD107" t="str">
            <v>KALIMANTAN</v>
          </cell>
        </row>
        <row r="108">
          <cell r="Z108" t="str">
            <v>SAMEKARINDO INDAH - SAMARINDA</v>
          </cell>
          <cell r="AA108">
            <v>6074401001</v>
          </cell>
          <cell r="AB108">
            <v>6074401001</v>
          </cell>
          <cell r="AC108" t="str">
            <v>SAMEKARINDO INDAH - BALIKPAPAN GROUP</v>
          </cell>
          <cell r="AD108" t="str">
            <v>KALIMANTAN</v>
          </cell>
        </row>
        <row r="109">
          <cell r="Z109" t="str">
            <v>SAMEKARINDO INDAH - SANGATTA</v>
          </cell>
          <cell r="AA109">
            <v>6074401003</v>
          </cell>
          <cell r="AB109">
            <v>6074401003</v>
          </cell>
          <cell r="AC109" t="str">
            <v>SAMEKARINDO INDAH - BALIKPAPAN GROUP</v>
          </cell>
          <cell r="AD109" t="str">
            <v>KALIMANTAN</v>
          </cell>
        </row>
        <row r="110">
          <cell r="Z110" t="str">
            <v>SEJAHTERA ABADI TRADA</v>
          </cell>
          <cell r="AA110">
            <v>6649401</v>
          </cell>
          <cell r="AB110">
            <v>6649401</v>
          </cell>
          <cell r="AC110" t="str">
            <v>SEJAHTERA ABADI TRADA GROUP</v>
          </cell>
          <cell r="AD110" t="str">
            <v>IBT</v>
          </cell>
        </row>
        <row r="111">
          <cell r="Z111" t="str">
            <v>BUANA ALEXANDER TRADA</v>
          </cell>
          <cell r="AA111">
            <v>6159401</v>
          </cell>
          <cell r="AB111">
            <v>6159401</v>
          </cell>
          <cell r="AC111" t="str">
            <v>BUANA ALEXANDER TRADA GROUP</v>
          </cell>
          <cell r="AD111" t="str">
            <v>JABODETABEK</v>
          </cell>
        </row>
        <row r="112">
          <cell r="Z112" t="str">
            <v>BUANA INDOMOBIL TRADA - BSD</v>
          </cell>
          <cell r="AA112">
            <v>6006404</v>
          </cell>
          <cell r="AB112">
            <v>6006404</v>
          </cell>
          <cell r="AC112" t="str">
            <v>BUANA INDOMOBIL TRADA - JAKARTA GROUP</v>
          </cell>
          <cell r="AD112" t="str">
            <v>JABODETABEK</v>
          </cell>
        </row>
        <row r="113">
          <cell r="Z113" t="str">
            <v>BUANA INDOMOBIL TRADA - DEWI SARTIKA</v>
          </cell>
          <cell r="AA113">
            <v>6006406</v>
          </cell>
          <cell r="AB113">
            <v>6006406</v>
          </cell>
          <cell r="AC113" t="str">
            <v>BUANA INDOMOBIL TRADA - JAKARTA GROUP</v>
          </cell>
          <cell r="AD113" t="str">
            <v>JABODETABEK</v>
          </cell>
        </row>
        <row r="114">
          <cell r="Z114" t="str">
            <v>BUANA INDOMOBIL TRADA - DURI</v>
          </cell>
          <cell r="AA114">
            <v>6006410</v>
          </cell>
          <cell r="AB114">
            <v>6006410</v>
          </cell>
          <cell r="AC114" t="str">
            <v>BUANA INDOMOBIL TRADA - SM. AMIN GROUP</v>
          </cell>
          <cell r="AD114" t="str">
            <v>SUMATERA</v>
          </cell>
        </row>
        <row r="115">
          <cell r="Z115" t="str">
            <v>BUANA INDOMOBIL TRADA - GADING SERPONG</v>
          </cell>
          <cell r="AA115">
            <v>6006409</v>
          </cell>
          <cell r="AB115">
            <v>6006409</v>
          </cell>
          <cell r="AC115" t="str">
            <v>BUANA INDOMOBIL TRADA - JAKARTA GROUP</v>
          </cell>
          <cell r="AD115" t="str">
            <v>JABODETABEK</v>
          </cell>
        </row>
        <row r="116">
          <cell r="Z116" t="str">
            <v>BUANA INDOMOBIL TRADA - GRAND WISATA</v>
          </cell>
          <cell r="AA116">
            <v>6006400161</v>
          </cell>
          <cell r="AB116">
            <v>6006400161</v>
          </cell>
          <cell r="AC116" t="str">
            <v>BUANA INDOMOBIL TRADA - JAKARTA GROUP</v>
          </cell>
          <cell r="AD116" t="str">
            <v>JABODETABEK</v>
          </cell>
        </row>
        <row r="117">
          <cell r="Z117" t="str">
            <v>BUANA INDOMOBIL TRADA - HARAPAN INDAH</v>
          </cell>
          <cell r="AA117">
            <v>6006412</v>
          </cell>
          <cell r="AB117">
            <v>6006412</v>
          </cell>
          <cell r="AC117" t="str">
            <v>BUANA INDOMOBIL TRADA - JAKARTA GROUP</v>
          </cell>
          <cell r="AD117" t="str">
            <v>JABODETABEK</v>
          </cell>
        </row>
        <row r="118">
          <cell r="Z118" t="str">
            <v>BUANA INDOMOBIL TRADA - KENJERAN</v>
          </cell>
          <cell r="AA118">
            <v>6626426</v>
          </cell>
          <cell r="AB118">
            <v>6006408003</v>
          </cell>
          <cell r="AC118" t="str">
            <v>BUANA INDOMOBIL TRADA - SURABAYA GROUP</v>
          </cell>
          <cell r="AD118" t="str">
            <v>JAWA TIMUR</v>
          </cell>
        </row>
        <row r="119">
          <cell r="Z119" t="str">
            <v>BUANA INDOMOBIL TRADA - LIPPO CIKARANG</v>
          </cell>
          <cell r="AA119">
            <v>6006411</v>
          </cell>
          <cell r="AB119">
            <v>6006411</v>
          </cell>
          <cell r="AC119" t="str">
            <v>BUANA INDOMOBIL TRADA - JAKARTA GROUP</v>
          </cell>
          <cell r="AD119" t="str">
            <v>JABODETABEK</v>
          </cell>
        </row>
        <row r="120">
          <cell r="Z120" t="str">
            <v>BUANA INDOMOBIL TRADA - MALANG</v>
          </cell>
          <cell r="AA120">
            <v>6626423</v>
          </cell>
          <cell r="AB120">
            <v>6006408002</v>
          </cell>
          <cell r="AC120" t="str">
            <v>BUANA INDOMOBIL TRADA - SURABAYA GROUP</v>
          </cell>
          <cell r="AD120" t="str">
            <v>JAWA TIMUR</v>
          </cell>
        </row>
        <row r="121">
          <cell r="Z121" t="str">
            <v>BUANA INDOMOBIL TRADA - PANTAI INDAH KAPUK</v>
          </cell>
          <cell r="AA121">
            <v>6006405</v>
          </cell>
          <cell r="AB121">
            <v>6006405</v>
          </cell>
          <cell r="AC121" t="str">
            <v>BUANA INDOMOBIL TRADA - JAKARTA GROUP</v>
          </cell>
          <cell r="AD121" t="str">
            <v>JABODETABEK</v>
          </cell>
        </row>
        <row r="122">
          <cell r="Z122" t="str">
            <v>BUANA INDOMOBIL TRADA - PULO GADUNG</v>
          </cell>
          <cell r="AA122">
            <v>6006401</v>
          </cell>
          <cell r="AB122">
            <v>6006401</v>
          </cell>
          <cell r="AC122" t="str">
            <v>BUANA INDOMOBIL TRADA - JAKARTA GROUP</v>
          </cell>
          <cell r="AD122" t="str">
            <v>JABODETABEK</v>
          </cell>
        </row>
        <row r="123">
          <cell r="Z123" t="str">
            <v>BUANA INDOMOBIL TRADA - PURI INDAH</v>
          </cell>
          <cell r="AA123">
            <v>6006413</v>
          </cell>
          <cell r="AB123">
            <v>6006413</v>
          </cell>
          <cell r="AC123" t="str">
            <v>BUANA INDOMOBIL TRADA - JAKARTA GROUP</v>
          </cell>
          <cell r="AD123" t="str">
            <v>JABODETABEK</v>
          </cell>
        </row>
        <row r="124">
          <cell r="Z124" t="str">
            <v>BUANA INDOMOBIL TRADA - SM. AMIN</v>
          </cell>
          <cell r="AA124">
            <v>6007402</v>
          </cell>
          <cell r="AB124">
            <v>6007402</v>
          </cell>
          <cell r="AC124" t="str">
            <v>BUANA INDOMOBIL TRADA - SM. AMIN GROUP</v>
          </cell>
          <cell r="AD124" t="str">
            <v>SUMATERA</v>
          </cell>
        </row>
        <row r="125">
          <cell r="Z125" t="str">
            <v>BUANA INDOMOBIL TRADA - SUNTER</v>
          </cell>
          <cell r="AA125">
            <v>6006407</v>
          </cell>
          <cell r="AB125">
            <v>6006407</v>
          </cell>
          <cell r="AC125" t="str">
            <v>BUANA INDOMOBIL TRADA - JAKARTA GROUP</v>
          </cell>
          <cell r="AD125" t="str">
            <v>JABODETABEK</v>
          </cell>
        </row>
        <row r="126">
          <cell r="Z126" t="str">
            <v>BUANA INDOMOBIL TRADA - SURABAYA</v>
          </cell>
          <cell r="AA126">
            <v>6626422</v>
          </cell>
          <cell r="AB126">
            <v>6006408</v>
          </cell>
          <cell r="AC126" t="str">
            <v>BUANA INDOMOBIL TRADA - SURABAYA GROUP</v>
          </cell>
          <cell r="AD126" t="str">
            <v>JAWA TIMUR</v>
          </cell>
        </row>
        <row r="127">
          <cell r="Z127" t="str">
            <v>UNITED INDOBALI - BENOA</v>
          </cell>
          <cell r="AA127">
            <v>6764411</v>
          </cell>
          <cell r="AB127">
            <v>6092401019</v>
          </cell>
          <cell r="AC127" t="str">
            <v>UNITED INDOBALI - DENPASAR GROUP</v>
          </cell>
          <cell r="AD127" t="str">
            <v>BALI</v>
          </cell>
        </row>
        <row r="128">
          <cell r="Z128" t="str">
            <v>UNITED INDOBALI - DENPASAR</v>
          </cell>
          <cell r="AA128">
            <v>6092401</v>
          </cell>
          <cell r="AB128">
            <v>6092401</v>
          </cell>
          <cell r="AC128" t="str">
            <v>UNITED INDOBALI - DENPASAR GROUP</v>
          </cell>
          <cell r="AD128" t="str">
            <v>BALI</v>
          </cell>
        </row>
        <row r="129">
          <cell r="Z129" t="str">
            <v>UNITED INDOBALI - GIANYAR</v>
          </cell>
          <cell r="AA129">
            <v>6764405</v>
          </cell>
          <cell r="AB129">
            <v>6092401023</v>
          </cell>
          <cell r="AC129" t="str">
            <v>UNITED INDOBALI - DENPASAR GROUP</v>
          </cell>
          <cell r="AD129" t="str">
            <v>BALI</v>
          </cell>
        </row>
        <row r="130">
          <cell r="Z130" t="str">
            <v>UNITED INDOBALI - SANUR</v>
          </cell>
          <cell r="AA130">
            <v>6764402</v>
          </cell>
          <cell r="AB130">
            <v>6092401010</v>
          </cell>
          <cell r="AC130" t="str">
            <v>UNITED INDOBALI - DENPASAR GROUP</v>
          </cell>
          <cell r="AD130" t="str">
            <v>BALI</v>
          </cell>
        </row>
        <row r="131">
          <cell r="Z131" t="str">
            <v>UNITED INDOBALI - SINGARAJA</v>
          </cell>
          <cell r="AA131">
            <v>6764406</v>
          </cell>
          <cell r="AB131">
            <v>6092401107</v>
          </cell>
          <cell r="AC131" t="str">
            <v>UNITED INDOBALI - DENPASAR GROUP</v>
          </cell>
          <cell r="AD131" t="str">
            <v>BALI</v>
          </cell>
        </row>
        <row r="132">
          <cell r="Z132" t="str">
            <v>UNITED INDOBALI - TABANAN</v>
          </cell>
          <cell r="AA132">
            <v>6764404</v>
          </cell>
          <cell r="AB132">
            <v>6092401024</v>
          </cell>
          <cell r="AC132" t="str">
            <v>UNITED INDOBALI - DENPASAR GROUP</v>
          </cell>
          <cell r="AD132" t="str">
            <v>BALI</v>
          </cell>
        </row>
        <row r="133">
          <cell r="Z133" t="str">
            <v>UNITED INDOBALI - TEUKU UMAR</v>
          </cell>
          <cell r="AA133">
            <v>6764407</v>
          </cell>
          <cell r="AB133">
            <v>6092401020</v>
          </cell>
          <cell r="AC133" t="str">
            <v>UNITED INDOBALI - DENPASAR GROUP</v>
          </cell>
          <cell r="AD133" t="str">
            <v>BALI</v>
          </cell>
        </row>
        <row r="134">
          <cell r="Z134" t="str">
            <v>SUMBERBARU SENTRAL MOBIL</v>
          </cell>
          <cell r="AA134">
            <v>6156401</v>
          </cell>
          <cell r="AB134">
            <v>6156401</v>
          </cell>
          <cell r="AC134" t="str">
            <v>SEJAHTERA SUMBER BARU TRADA GROUP</v>
          </cell>
          <cell r="AD134" t="str">
            <v>JABODETABEK</v>
          </cell>
        </row>
        <row r="135">
          <cell r="Z135" t="str">
            <v>SUNMOTOR INDOSENTRA TRADA - PEMUDA</v>
          </cell>
          <cell r="AA135">
            <v>6083401</v>
          </cell>
          <cell r="AB135">
            <v>6083401</v>
          </cell>
          <cell r="AC135" t="str">
            <v>SEJAHTERA SUNINDO TRADA GROUP</v>
          </cell>
          <cell r="AD135" t="str">
            <v>JAWA TENGAH</v>
          </cell>
        </row>
        <row r="136">
          <cell r="Z136" t="str">
            <v>SUNMOTOR INDOSENTRA TRADA - BSB CITY</v>
          </cell>
          <cell r="AA136">
            <v>6765406</v>
          </cell>
          <cell r="AB136">
            <v>6083401112</v>
          </cell>
          <cell r="AC136" t="str">
            <v>SEJAHTERA SUNINDO TRADA GROUP</v>
          </cell>
          <cell r="AD136" t="str">
            <v>JAWA TENGAH</v>
          </cell>
        </row>
        <row r="137">
          <cell r="Z137" t="str">
            <v>SUNMOTOR INDOSENTRA TRADA - SALATIGA</v>
          </cell>
          <cell r="AA137">
            <v>6765403</v>
          </cell>
          <cell r="AB137">
            <v>6083401008</v>
          </cell>
          <cell r="AC137" t="str">
            <v>SEJAHTERA SUNINDO TRADA GROUP</v>
          </cell>
          <cell r="AD137" t="str">
            <v>JAWA TENGAH</v>
          </cell>
        </row>
        <row r="138">
          <cell r="Z138" t="str">
            <v>SUNMOTOR INDOSENTRA TRADA - UNGARAN</v>
          </cell>
          <cell r="AA138">
            <v>6083401006</v>
          </cell>
          <cell r="AB138">
            <v>6083401006</v>
          </cell>
          <cell r="AC138" t="str">
            <v>SEJAHTERA SUNINDO TRADA GROUP</v>
          </cell>
          <cell r="AD138" t="str">
            <v>JAWA TENGAH</v>
          </cell>
        </row>
        <row r="139">
          <cell r="Z139" t="str">
            <v>SINAR GALESONG PRIMA - BITUNG</v>
          </cell>
          <cell r="AA139">
            <v>6477401002</v>
          </cell>
          <cell r="AB139">
            <v>6477401002</v>
          </cell>
          <cell r="AC139" t="str">
            <v>SINAR GALESONG PRIMA - MANADO GROUP</v>
          </cell>
          <cell r="AD139" t="str">
            <v>SULAWESI</v>
          </cell>
        </row>
        <row r="140">
          <cell r="Z140" t="str">
            <v>SINAR GALESONG PRIMA - KOTAMOBAGU</v>
          </cell>
          <cell r="AA140">
            <v>6477401001</v>
          </cell>
          <cell r="AB140">
            <v>6477401001</v>
          </cell>
          <cell r="AC140" t="str">
            <v>SINAR GALESONG PRIMA - MANADO GROUP</v>
          </cell>
          <cell r="AD140" t="str">
            <v>SULAWESI</v>
          </cell>
        </row>
        <row r="141">
          <cell r="Z141" t="str">
            <v>SINAR GALESONG PRIMA - MANADO</v>
          </cell>
          <cell r="AA141">
            <v>6477401</v>
          </cell>
          <cell r="AB141">
            <v>6477401</v>
          </cell>
          <cell r="AC141" t="str">
            <v>SINAR GALESONG PRIMA - MANADO GROUP</v>
          </cell>
          <cell r="AD141" t="str">
            <v>SULAWESI</v>
          </cell>
        </row>
        <row r="142">
          <cell r="Z142" t="str">
            <v>SOLO INDONESIA UTAMA - KARANGANYAR</v>
          </cell>
          <cell r="AA142">
            <v>6079401002</v>
          </cell>
          <cell r="AB142">
            <v>6079401002</v>
          </cell>
          <cell r="AC142" t="str">
            <v>SOLO INDONESIA UTAMA - SOLO GROUP</v>
          </cell>
          <cell r="AD142" t="str">
            <v>JAWA TENGAH</v>
          </cell>
        </row>
        <row r="143">
          <cell r="Z143" t="str">
            <v>SOLO INDONESIA UTAMA - KLATEN</v>
          </cell>
          <cell r="AA143">
            <v>6079401001</v>
          </cell>
          <cell r="AB143">
            <v>6079401001</v>
          </cell>
          <cell r="AC143" t="str">
            <v>SOLO INDONESIA UTAMA - SOLO GROUP</v>
          </cell>
          <cell r="AD143" t="str">
            <v>JAWA TENGAH</v>
          </cell>
        </row>
        <row r="144">
          <cell r="Z144" t="str">
            <v>SOLO INDONESIA UTAMA - SOLO</v>
          </cell>
          <cell r="AA144">
            <v>6079401</v>
          </cell>
          <cell r="AB144">
            <v>6079401</v>
          </cell>
          <cell r="AC144" t="str">
            <v>SOLO INDONESIA UTAMA - SOLO GROUP</v>
          </cell>
          <cell r="AD144" t="str">
            <v>JAWA TENGAH</v>
          </cell>
        </row>
        <row r="145">
          <cell r="Z145" t="str">
            <v>SOLO INDONESIA UTAMA - SOLO BARU</v>
          </cell>
          <cell r="AA145">
            <v>6079401003</v>
          </cell>
          <cell r="AB145">
            <v>6079401003</v>
          </cell>
          <cell r="AC145" t="str">
            <v>SOLO INDONESIA UTAMA - SOLO GROUP</v>
          </cell>
          <cell r="AD145" t="str">
            <v>JAWA TENGAH</v>
          </cell>
        </row>
        <row r="146">
          <cell r="Z146" t="str">
            <v>SUMBER BARU ANEKA MOBIL - FATMAWATI</v>
          </cell>
          <cell r="AA146">
            <v>6080401</v>
          </cell>
          <cell r="AB146">
            <v>6080401</v>
          </cell>
          <cell r="AC146" t="str">
            <v>SUMBER BARU ANEKA MOBIL - FATMAWATI GROUP</v>
          </cell>
          <cell r="AD146" t="str">
            <v>JABODETABEK</v>
          </cell>
        </row>
        <row r="147">
          <cell r="Z147" t="str">
            <v>SUMBER BARU ANEKA MOBIL - PONDOK GEDE</v>
          </cell>
          <cell r="AA147">
            <v>6080402</v>
          </cell>
          <cell r="AB147">
            <v>6080402</v>
          </cell>
          <cell r="AC147" t="str">
            <v>SUMBER BARU ANEKA MOBIL - FATMAWATI GROUP</v>
          </cell>
          <cell r="AD147" t="str">
            <v>JABODETABEK</v>
          </cell>
        </row>
        <row r="148">
          <cell r="Z148" t="str">
            <v>SUMBER BARU ANEKA MOTOR - CILACAP</v>
          </cell>
          <cell r="AA148">
            <v>6039401001</v>
          </cell>
          <cell r="AB148">
            <v>6039401001</v>
          </cell>
          <cell r="AC148" t="str">
            <v>SUMBER BARU ANEKA MOTOR - YOGYAKARTA GROUP</v>
          </cell>
          <cell r="AD148" t="str">
            <v>JAWA TENGAH</v>
          </cell>
        </row>
        <row r="149">
          <cell r="Z149" t="str">
            <v>SUMBER BARU ANEKA MOTOR - PURWOKERTO</v>
          </cell>
          <cell r="AA149">
            <v>6039401005</v>
          </cell>
          <cell r="AB149">
            <v>6039401005</v>
          </cell>
          <cell r="AC149" t="str">
            <v>SUMBER BARU ANEKA MOTOR - YOGYAKARTA GROUP</v>
          </cell>
          <cell r="AD149" t="str">
            <v>JAWA TENGAH</v>
          </cell>
        </row>
        <row r="150">
          <cell r="Z150" t="str">
            <v>SUMBER BARU ANEKA MOTOR - YOGYAKARTA</v>
          </cell>
          <cell r="AA150">
            <v>6039401</v>
          </cell>
          <cell r="AB150">
            <v>6039401</v>
          </cell>
          <cell r="AC150" t="str">
            <v>SUMBER BARU ANEKA MOTOR - YOGYAKARTA GROUP</v>
          </cell>
          <cell r="AD150" t="str">
            <v>JAWA TENGAH</v>
          </cell>
        </row>
        <row r="151">
          <cell r="Z151" t="str">
            <v>SUMBER BARU SENTRAL MOTOR</v>
          </cell>
          <cell r="AA151">
            <v>6039401003</v>
          </cell>
          <cell r="AB151">
            <v>6039401003</v>
          </cell>
          <cell r="AC151" t="str">
            <v>SUMBER BARU ANEKA MOTOR - YOGYAKARTA GROUP</v>
          </cell>
          <cell r="AD151" t="str">
            <v>JAWA TENGAH</v>
          </cell>
        </row>
        <row r="152">
          <cell r="Z152" t="str">
            <v>SUMBER BARU TRADA MOTOR</v>
          </cell>
          <cell r="AA152">
            <v>6039401002</v>
          </cell>
          <cell r="AB152">
            <v>6039401002</v>
          </cell>
          <cell r="AC152" t="str">
            <v>SUMBER BARU ANEKA MOTOR - YOGYAKARTA GROUP</v>
          </cell>
          <cell r="AD152" t="str">
            <v>JAWA TENGAH</v>
          </cell>
        </row>
        <row r="153">
          <cell r="Z153" t="str">
            <v>SUMBER BARU TRADA MOTOR - BANTUL</v>
          </cell>
          <cell r="AA153">
            <v>6039401006</v>
          </cell>
          <cell r="AB153">
            <v>6039401006</v>
          </cell>
          <cell r="AC153" t="str">
            <v>SUMBER BARU ANEKA MOTOR - YOGYAKARTA GROUP</v>
          </cell>
          <cell r="AD153" t="str">
            <v>JAWA TENGAH</v>
          </cell>
        </row>
        <row r="154">
          <cell r="Z154" t="str">
            <v>SUN MOTOR - CILEDUG</v>
          </cell>
          <cell r="AA154">
            <v>6081401001</v>
          </cell>
          <cell r="AB154">
            <v>6081401001</v>
          </cell>
          <cell r="AC154" t="str">
            <v>SUN MOTOR - MATRAMAN GROUP</v>
          </cell>
          <cell r="AD154" t="str">
            <v>JABODETABEK</v>
          </cell>
        </row>
        <row r="155">
          <cell r="Z155" t="str">
            <v>SUN MOTOR - MATRAMAN</v>
          </cell>
          <cell r="AA155">
            <v>6081401</v>
          </cell>
          <cell r="AB155">
            <v>6081401</v>
          </cell>
          <cell r="AC155" t="str">
            <v>SUN MOTOR - MATRAMAN GROUP</v>
          </cell>
          <cell r="AD155" t="str">
            <v>JABODETABEK</v>
          </cell>
        </row>
        <row r="156">
          <cell r="Z156" t="str">
            <v>SURYA BATARA MAHKOTA</v>
          </cell>
          <cell r="AA156">
            <v>6636401</v>
          </cell>
          <cell r="AB156">
            <v>6636401</v>
          </cell>
          <cell r="AC156" t="str">
            <v>SURYA BATARA MAHKOTA GROUP</v>
          </cell>
          <cell r="AD156" t="str">
            <v>NTT</v>
          </cell>
        </row>
        <row r="157">
          <cell r="Z157" t="str">
            <v>SURYA BATARA MAHKOTA - ENDE</v>
          </cell>
          <cell r="AA157">
            <v>6636401001</v>
          </cell>
          <cell r="AB157">
            <v>6636401001</v>
          </cell>
          <cell r="AC157" t="str">
            <v>SURYA BATARA MAHKOTA GROUP</v>
          </cell>
          <cell r="AD157" t="str">
            <v>NTT</v>
          </cell>
        </row>
        <row r="158">
          <cell r="Z158" t="str">
            <v>SURYA MEGAH KENCANA</v>
          </cell>
          <cell r="AA158">
            <v>6346401</v>
          </cell>
          <cell r="AB158">
            <v>6346402</v>
          </cell>
          <cell r="AC158" t="str">
            <v>SURYA MEGAH KENCANA GROUP</v>
          </cell>
          <cell r="AD158" t="str">
            <v>IBT</v>
          </cell>
        </row>
        <row r="159">
          <cell r="Z159" t="str">
            <v>SUZUKI PERMAI GATSU</v>
          </cell>
          <cell r="AA159">
            <v>6092401021</v>
          </cell>
          <cell r="AB159">
            <v>6092401021</v>
          </cell>
          <cell r="AC159" t="str">
            <v>UNITED INDOBALI - DENPASAR GROUP</v>
          </cell>
          <cell r="AD159" t="str">
            <v>BALI</v>
          </cell>
        </row>
        <row r="160">
          <cell r="Z160" t="str">
            <v>TOP MOTOR</v>
          </cell>
          <cell r="AA160">
            <v>6092401016</v>
          </cell>
          <cell r="AB160" t="str">
            <v xml:space="preserve">	6092401016</v>
          </cell>
          <cell r="AC160" t="str">
            <v>UNITED INDOBALI - DENPASAR GROUP</v>
          </cell>
          <cell r="AD160" t="str">
            <v>BALI</v>
          </cell>
        </row>
        <row r="161">
          <cell r="Z161" t="str">
            <v>TOP MOTOR - NUSA II</v>
          </cell>
          <cell r="AA161">
            <v>6092401022</v>
          </cell>
          <cell r="AB161">
            <v>6092401022</v>
          </cell>
          <cell r="AC161" t="str">
            <v>UNITED INDOBALI - DENPASAR GROUP</v>
          </cell>
          <cell r="AD161" t="str">
            <v>BALI</v>
          </cell>
        </row>
        <row r="162">
          <cell r="Z162" t="str">
            <v>PT TRANS SUMATRA ANDALAN 1 - ADAM MALIK</v>
          </cell>
          <cell r="AA162">
            <v>6088401</v>
          </cell>
          <cell r="AB162">
            <v>6088401</v>
          </cell>
          <cell r="AC162" t="str">
            <v>TRANS SUMATRA ANDALAN GROUP</v>
          </cell>
          <cell r="AD162" t="str">
            <v>SUMATERA</v>
          </cell>
        </row>
        <row r="163">
          <cell r="Z163" t="str">
            <v>PT TRANS SUMATRA ANDALAN 2 - GATOT SUBROTO</v>
          </cell>
          <cell r="AA163">
            <v>6088401001</v>
          </cell>
          <cell r="AB163">
            <v>6088401001</v>
          </cell>
          <cell r="AC163" t="str">
            <v>TRANS SUMATRA ANDALAN GROUP</v>
          </cell>
          <cell r="AD163" t="str">
            <v>SUMATERA</v>
          </cell>
        </row>
        <row r="164">
          <cell r="Z164" t="str">
            <v>PT TRANS SUMATRA ANDALAN 3 - SISINGAMANGARAJA</v>
          </cell>
          <cell r="AA164">
            <v>6088401002</v>
          </cell>
          <cell r="AB164">
            <v>6088401002</v>
          </cell>
          <cell r="AC164" t="str">
            <v>TRANS SUMATRA ANDALAN GROUP</v>
          </cell>
          <cell r="AD164" t="str">
            <v>SUMATERA</v>
          </cell>
        </row>
        <row r="165">
          <cell r="Z165" t="str">
            <v>TRI DHARMA ADIGRAHA</v>
          </cell>
          <cell r="AA165">
            <v>6089401</v>
          </cell>
          <cell r="AB165">
            <v>6089401</v>
          </cell>
          <cell r="AC165" t="str">
            <v>TRI DHARMA ADIGRAHA GROUP</v>
          </cell>
          <cell r="AD165" t="str">
            <v>IBT</v>
          </cell>
        </row>
        <row r="166">
          <cell r="Z166" t="str">
            <v>TRIMITRA SEJAHTERA MOBILINDO</v>
          </cell>
          <cell r="AA166">
            <v>6630401</v>
          </cell>
          <cell r="AB166">
            <v>6630401</v>
          </cell>
          <cell r="AC166" t="str">
            <v>TRIMITRA SEJAHTERA MOBILINDO GROUP</v>
          </cell>
          <cell r="AD166" t="str">
            <v>JABODETABEK</v>
          </cell>
        </row>
        <row r="167">
          <cell r="Z167" t="str">
            <v>TRIMITRA SEJAHTERA MOBILINDO - BEKASI</v>
          </cell>
          <cell r="AA167">
            <v>6630402</v>
          </cell>
          <cell r="AB167">
            <v>6630401001</v>
          </cell>
          <cell r="AC167" t="str">
            <v>TRIMITRA SEJAHTERA MOBILINDO GROUP</v>
          </cell>
          <cell r="AD167" t="str">
            <v>JABODETABEK</v>
          </cell>
        </row>
        <row r="168">
          <cell r="Z168" t="str">
            <v>TRISAKTI MEGAH INDAH</v>
          </cell>
          <cell r="AA168">
            <v>6340401</v>
          </cell>
          <cell r="AB168">
            <v>6340401</v>
          </cell>
          <cell r="AC168" t="str">
            <v>TRISAKTI MEGAH INDAH GROUP</v>
          </cell>
          <cell r="AD168" t="str">
            <v>IBT</v>
          </cell>
        </row>
        <row r="169">
          <cell r="Z169" t="str">
            <v>UNITED MOTORS CENTRE - AHMAD YANI</v>
          </cell>
          <cell r="AA169">
            <v>6093401</v>
          </cell>
          <cell r="AB169">
            <v>6093401</v>
          </cell>
          <cell r="AC169" t="str">
            <v>UNITED MOTORS CENTRE - AHMAD YANI GROUP</v>
          </cell>
          <cell r="AD169" t="str">
            <v>JAWA TIMUR</v>
          </cell>
        </row>
        <row r="170">
          <cell r="Z170" t="str">
            <v>UNITED MOTORS CENTRE - BASRA</v>
          </cell>
          <cell r="AA170">
            <v>6093401007</v>
          </cell>
          <cell r="AB170">
            <v>6093401007</v>
          </cell>
          <cell r="AC170" t="str">
            <v>UNITED MOTORS CENTRE - AHMAD YANI GROUP</v>
          </cell>
          <cell r="AD170" t="str">
            <v>JAWA TIMUR</v>
          </cell>
        </row>
        <row r="171">
          <cell r="Z171" t="str">
            <v>UNITED MOTORS CENTRE - BLITAR</v>
          </cell>
          <cell r="AA171">
            <v>6093401039</v>
          </cell>
          <cell r="AB171">
            <v>6093401039</v>
          </cell>
          <cell r="AC171" t="str">
            <v>UNITED MOTORS CENTRE - AHMAD YANI GROUP</v>
          </cell>
          <cell r="AD171" t="str">
            <v>JAWA TIMUR</v>
          </cell>
        </row>
        <row r="172">
          <cell r="Z172" t="str">
            <v>UNITED MOTORS CENTRE - BOJONEGORO</v>
          </cell>
          <cell r="AA172">
            <v>6093401034</v>
          </cell>
          <cell r="AB172">
            <v>6093401034</v>
          </cell>
          <cell r="AC172" t="str">
            <v>UNITED MOTORS CENTRE - AHMAD YANI GROUP</v>
          </cell>
          <cell r="AD172" t="str">
            <v>JAWA TIMUR</v>
          </cell>
        </row>
        <row r="173">
          <cell r="Z173" t="str">
            <v>UNITED MOTORS CENTRE - GRESIK</v>
          </cell>
          <cell r="AA173">
            <v>6093401029</v>
          </cell>
          <cell r="AB173">
            <v>6093401029</v>
          </cell>
          <cell r="AC173" t="str">
            <v>UNITED MOTORS CENTRE - AHMAD YANI GROUP</v>
          </cell>
          <cell r="AD173" t="str">
            <v>JAWA TIMUR</v>
          </cell>
        </row>
        <row r="174">
          <cell r="Z174" t="str">
            <v>UNITED MOTORS CENTRE - HR. MUHAMMAD</v>
          </cell>
          <cell r="AA174">
            <v>6093401032</v>
          </cell>
          <cell r="AB174">
            <v>6093401032</v>
          </cell>
          <cell r="AC174" t="str">
            <v>UNITED MOTORS CENTRE - AHMAD YANI GROUP</v>
          </cell>
          <cell r="AD174" t="str">
            <v>JAWA TIMUR</v>
          </cell>
        </row>
        <row r="175">
          <cell r="Z175" t="str">
            <v>UNITED MOTORS CENTRE - JEMBER</v>
          </cell>
          <cell r="AA175">
            <v>6093401010</v>
          </cell>
          <cell r="AB175">
            <v>6093401010</v>
          </cell>
          <cell r="AC175" t="str">
            <v>UNITED MOTORS CENTRE - AHMAD YANI GROUP</v>
          </cell>
          <cell r="AD175" t="str">
            <v>JAWA TIMUR</v>
          </cell>
        </row>
        <row r="176">
          <cell r="Z176" t="str">
            <v>UNITED MOTORS CENTRE - KEDIRI</v>
          </cell>
          <cell r="AA176">
            <v>609340107</v>
          </cell>
          <cell r="AB176">
            <v>609340107</v>
          </cell>
          <cell r="AC176" t="str">
            <v>UNITED MOTORS CENTRE - AHMAD YANI GROUP</v>
          </cell>
          <cell r="AD176" t="str">
            <v>JAWA TIMUR</v>
          </cell>
        </row>
        <row r="177">
          <cell r="Z177" t="str">
            <v>UNITED MOTORS CENTRE - MADIUN</v>
          </cell>
          <cell r="AA177">
            <v>6093401037</v>
          </cell>
          <cell r="AB177">
            <v>6093401037</v>
          </cell>
          <cell r="AC177" t="str">
            <v>UNITED MOTORS CENTRE - AHMAD YANI GROUP</v>
          </cell>
          <cell r="AD177" t="str">
            <v>JAWA TIMUR</v>
          </cell>
        </row>
        <row r="178">
          <cell r="Z178" t="str">
            <v>UNITED MOTORS CENTRE - MALANG</v>
          </cell>
          <cell r="AA178">
            <v>6093401030</v>
          </cell>
          <cell r="AB178">
            <v>6093401030</v>
          </cell>
          <cell r="AC178" t="str">
            <v>UNITED MOTORS CENTRE - AHMAD YANI GROUP</v>
          </cell>
          <cell r="AD178" t="str">
            <v>JAWA TIMUR</v>
          </cell>
        </row>
        <row r="179">
          <cell r="Z179" t="str">
            <v>UNITED MOTORS CENTRE - MAYJEND SUNGKONO</v>
          </cell>
          <cell r="AA179">
            <v>6093401028</v>
          </cell>
          <cell r="AB179">
            <v>6093401028</v>
          </cell>
          <cell r="AC179" t="str">
            <v>UNITED MOTORS CENTRE - AHMAD YANI GROUP</v>
          </cell>
          <cell r="AD179" t="str">
            <v>JAWA TIMUR</v>
          </cell>
        </row>
        <row r="180">
          <cell r="Z180" t="str">
            <v>UNITED MOTORS CENTRE - MOJOKERTO</v>
          </cell>
          <cell r="AA180">
            <v>6093401040</v>
          </cell>
          <cell r="AB180">
            <v>6093401040</v>
          </cell>
          <cell r="AC180" t="str">
            <v>UNITED MOTORS CENTRE - AHMAD YANI GROUP</v>
          </cell>
          <cell r="AD180" t="str">
            <v>JAWA TIMUR</v>
          </cell>
        </row>
        <row r="181">
          <cell r="Z181" t="str">
            <v>UNITED MOTORS CENTRE - SIDOARJO</v>
          </cell>
          <cell r="AA181">
            <v>609340106</v>
          </cell>
          <cell r="AB181">
            <v>609340106</v>
          </cell>
          <cell r="AC181" t="str">
            <v>UNITED MOTORS CENTRE - AHMAD YANI GROUP</v>
          </cell>
          <cell r="AD181" t="str">
            <v>JAWA TIMUR</v>
          </cell>
        </row>
        <row r="182">
          <cell r="Z182" t="str">
            <v>UNITED MOTORS CENTRE - TUBAN</v>
          </cell>
          <cell r="AA182">
            <v>609340114</v>
          </cell>
          <cell r="AB182">
            <v>609340114</v>
          </cell>
          <cell r="AC182" t="str">
            <v>UNITED MOTORS CENTRE - AHMAD YANI GROUP</v>
          </cell>
          <cell r="AD182" t="str">
            <v>JAWA TIMUR</v>
          </cell>
        </row>
        <row r="183">
          <cell r="Z183" t="str">
            <v>UNITED MOTORS CENTRE - TULUNGAGUNG</v>
          </cell>
          <cell r="AA183">
            <v>6093401038</v>
          </cell>
          <cell r="AB183">
            <v>6093401038</v>
          </cell>
          <cell r="AC183" t="str">
            <v>UNITED MOTORS CENTRE - AHMAD YANI GROUP</v>
          </cell>
          <cell r="AD183" t="str">
            <v>JAWA TIMUR</v>
          </cell>
        </row>
        <row r="184">
          <cell r="Z184" t="str">
            <v>UNITED MOTORS CENTRE - WARU</v>
          </cell>
          <cell r="AA184">
            <v>6093401033</v>
          </cell>
          <cell r="AB184">
            <v>6093401033</v>
          </cell>
          <cell r="AC184" t="str">
            <v>UNITED MOTORS CENTRE - AHMAD YANI GROUP</v>
          </cell>
          <cell r="AD184" t="str">
            <v>JAWA TIMUR</v>
          </cell>
        </row>
      </sheetData>
      <sheetData sheetId="1"/>
      <sheetData sheetId="2">
        <row r="13">
          <cell r="L13" t="str">
            <v>A. Physical Standards</v>
          </cell>
          <cell r="M13">
            <v>1</v>
          </cell>
        </row>
        <row r="14">
          <cell r="L14" t="str">
            <v>B. Customer Area Standards</v>
          </cell>
          <cell r="M14">
            <v>1</v>
          </cell>
        </row>
        <row r="15">
          <cell r="L15" t="str">
            <v>C. Workshop Standards</v>
          </cell>
          <cell r="M15">
            <v>0.94444444444444442</v>
          </cell>
        </row>
        <row r="16">
          <cell r="L16" t="str">
            <v>D. Supporting Materials</v>
          </cell>
          <cell r="M16">
            <v>1</v>
          </cell>
        </row>
        <row r="17">
          <cell r="L17" t="str">
            <v>E. Tools and Equipments</v>
          </cell>
          <cell r="M17">
            <v>0.77777777777777779</v>
          </cell>
        </row>
        <row r="55">
          <cell r="J55" t="str">
            <v>Hijau</v>
          </cell>
          <cell r="K55" t="str">
            <v>Merah</v>
          </cell>
        </row>
        <row r="56">
          <cell r="J56">
            <v>59</v>
          </cell>
          <cell r="K56">
            <v>1</v>
          </cell>
          <cell r="R56" t="str">
            <v>Hijau</v>
          </cell>
          <cell r="S56" t="str">
            <v>Merah</v>
          </cell>
        </row>
        <row r="57">
          <cell r="O57" t="str">
            <v>A. Physical Standards</v>
          </cell>
          <cell r="R57">
            <v>1</v>
          </cell>
          <cell r="S57">
            <v>0</v>
          </cell>
        </row>
        <row r="58">
          <cell r="O58" t="str">
            <v>B. Customer Area Standards</v>
          </cell>
          <cell r="R58">
            <v>1</v>
          </cell>
          <cell r="S58">
            <v>0</v>
          </cell>
        </row>
        <row r="59">
          <cell r="O59" t="str">
            <v>C. Workshop Standards</v>
          </cell>
          <cell r="R59">
            <v>0.95652173913043481</v>
          </cell>
          <cell r="S59">
            <v>4.3478260869565216E-2</v>
          </cell>
        </row>
        <row r="60">
          <cell r="O60" t="str">
            <v>D. Supporting Materials</v>
          </cell>
          <cell r="R60">
            <v>1</v>
          </cell>
          <cell r="S60">
            <v>0</v>
          </cell>
        </row>
        <row r="61">
          <cell r="O61" t="str">
            <v>E. Tools and Equipments</v>
          </cell>
          <cell r="R61">
            <v>0.75</v>
          </cell>
          <cell r="S61">
            <v>0</v>
          </cell>
        </row>
        <row r="74">
          <cell r="O74" t="str">
            <v>A. Physical Standards</v>
          </cell>
          <cell r="T74">
            <v>1000</v>
          </cell>
        </row>
        <row r="75">
          <cell r="O75" t="str">
            <v>B. Customer Area Standards</v>
          </cell>
          <cell r="T75">
            <v>1000</v>
          </cell>
        </row>
        <row r="76">
          <cell r="O76" t="str">
            <v>C. Workshop Standards</v>
          </cell>
          <cell r="T76">
            <v>956.52173913043475</v>
          </cell>
        </row>
        <row r="77">
          <cell r="O77" t="str">
            <v>D. Supporting Materials</v>
          </cell>
          <cell r="T77">
            <v>1000</v>
          </cell>
        </row>
        <row r="78">
          <cell r="O78" t="str">
            <v>E. Tools and Equipments</v>
          </cell>
          <cell r="T78">
            <v>750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_std"/>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4"/>
  <sheetViews>
    <sheetView workbookViewId="0">
      <selection activeCell="J9" sqref="J9"/>
    </sheetView>
  </sheetViews>
  <sheetFormatPr defaultColWidth="0" defaultRowHeight="15" customHeight="1" zeroHeight="1" x14ac:dyDescent="0.25"/>
  <cols>
    <col min="1" max="1" width="1.7109375" style="1" customWidth="1"/>
    <col min="2" max="2" width="4.42578125" style="1" customWidth="1"/>
    <col min="3" max="3" width="9.140625" customWidth="1"/>
    <col min="4" max="4" width="12.42578125" bestFit="1" customWidth="1"/>
    <col min="5" max="5" width="1.5703125" bestFit="1" customWidth="1"/>
    <col min="6" max="6" width="1.28515625" customWidth="1"/>
    <col min="7" max="16" width="9.140625" customWidth="1"/>
    <col min="17" max="17" width="9.140625" style="1" customWidth="1"/>
    <col min="18" max="18" width="9.140625" hidden="1" customWidth="1"/>
    <col min="19" max="19" width="10.7109375" hidden="1" customWidth="1"/>
    <col min="20" max="25" width="9.140625" hidden="1" customWidth="1"/>
    <col min="26" max="26" width="48.28515625" hidden="1" customWidth="1"/>
    <col min="27" max="31" width="0" hidden="1" customWidth="1"/>
    <col min="32" max="16384" width="9.140625" hidden="1"/>
  </cols>
  <sheetData>
    <row r="1" spans="1:30" s="1" customFormat="1" x14ac:dyDescent="0.25"/>
    <row r="2" spans="1:30" x14ac:dyDescent="0.25">
      <c r="C2" s="2"/>
      <c r="D2" s="3" t="s">
        <v>0</v>
      </c>
      <c r="E2" s="2"/>
      <c r="F2" s="2"/>
      <c r="G2" s="2"/>
      <c r="H2" s="2"/>
      <c r="I2" s="2"/>
      <c r="J2" s="2"/>
      <c r="K2" s="2"/>
      <c r="L2" s="2"/>
      <c r="M2" s="2"/>
      <c r="N2" s="2"/>
      <c r="O2" s="2"/>
      <c r="P2" s="2"/>
      <c r="R2" t="s">
        <v>1</v>
      </c>
      <c r="S2" s="4">
        <f>DATE(G9,C11,G13)</f>
        <v>46024</v>
      </c>
      <c r="U2" t="s">
        <v>2</v>
      </c>
      <c r="V2">
        <v>1</v>
      </c>
      <c r="W2" t="s">
        <v>2</v>
      </c>
      <c r="Y2" s="5" t="s">
        <v>3</v>
      </c>
      <c r="Z2" s="6" t="s">
        <v>4</v>
      </c>
      <c r="AA2" s="7" t="s">
        <v>5</v>
      </c>
      <c r="AB2" s="8" t="s">
        <v>6</v>
      </c>
      <c r="AC2" s="8" t="s">
        <v>7</v>
      </c>
      <c r="AD2" s="8" t="s">
        <v>8</v>
      </c>
    </row>
    <row r="3" spans="1:30" x14ac:dyDescent="0.25">
      <c r="C3" s="2"/>
      <c r="D3" s="373" t="e">
        <v>#VALUE!</v>
      </c>
      <c r="E3" s="373"/>
      <c r="F3" s="373"/>
      <c r="G3" s="373"/>
      <c r="H3" s="373"/>
      <c r="I3" s="373"/>
      <c r="J3" s="373"/>
      <c r="K3" s="373"/>
      <c r="L3" s="373"/>
      <c r="M3" s="373"/>
      <c r="N3" s="373"/>
      <c r="O3" s="373"/>
      <c r="P3" s="2"/>
      <c r="R3" t="s">
        <v>9</v>
      </c>
      <c r="S3">
        <f t="shared" ref="S3:S33" si="0">IF(MONTH(DATE(G$9, C$11, T3))&lt;&gt;C$11, "",T3)</f>
        <v>1</v>
      </c>
      <c r="T3">
        <v>1</v>
      </c>
      <c r="U3" t="s">
        <v>10</v>
      </c>
      <c r="V3">
        <v>2</v>
      </c>
      <c r="W3" t="s">
        <v>10</v>
      </c>
      <c r="Y3" s="5" t="s">
        <v>11</v>
      </c>
      <c r="Z3" s="9" t="s">
        <v>12</v>
      </c>
      <c r="AA3" s="9">
        <v>6093401009</v>
      </c>
      <c r="AB3" s="9">
        <v>6093401009</v>
      </c>
      <c r="AC3" s="9" t="s">
        <v>13</v>
      </c>
      <c r="AD3" s="9" t="s">
        <v>14</v>
      </c>
    </row>
    <row r="4" spans="1:30" x14ac:dyDescent="0.25">
      <c r="C4" s="2"/>
      <c r="D4" s="2"/>
      <c r="E4" s="2"/>
      <c r="F4" s="2"/>
      <c r="G4" s="2"/>
      <c r="H4" s="2"/>
      <c r="I4" s="2"/>
      <c r="J4" s="2"/>
      <c r="K4" s="2"/>
      <c r="L4" s="2"/>
      <c r="M4" s="2"/>
      <c r="N4" s="2"/>
      <c r="O4" s="2"/>
      <c r="P4" s="2"/>
      <c r="R4" t="s">
        <v>15</v>
      </c>
      <c r="S4">
        <f t="shared" si="0"/>
        <v>2</v>
      </c>
      <c r="T4">
        <v>2</v>
      </c>
      <c r="U4" t="s">
        <v>16</v>
      </c>
      <c r="V4">
        <v>3</v>
      </c>
      <c r="W4" t="s">
        <v>16</v>
      </c>
      <c r="Y4" s="5" t="s">
        <v>17</v>
      </c>
      <c r="Z4" s="9" t="s">
        <v>18</v>
      </c>
      <c r="AA4" s="9">
        <v>6002401</v>
      </c>
      <c r="AB4" s="9">
        <v>6002401</v>
      </c>
      <c r="AC4" s="9" t="s">
        <v>19</v>
      </c>
      <c r="AD4" s="9" t="s">
        <v>20</v>
      </c>
    </row>
    <row r="5" spans="1:30" x14ac:dyDescent="0.25">
      <c r="C5" s="2"/>
      <c r="D5" s="2" t="s">
        <v>21</v>
      </c>
      <c r="E5" s="2" t="s">
        <v>22</v>
      </c>
      <c r="F5" s="2"/>
      <c r="G5" s="10" t="s">
        <v>23</v>
      </c>
      <c r="H5" s="10"/>
      <c r="I5" s="10"/>
      <c r="J5" s="10"/>
      <c r="K5" s="10"/>
      <c r="L5" s="10"/>
      <c r="M5" s="10"/>
      <c r="N5" s="10"/>
      <c r="O5" s="10"/>
      <c r="P5" s="2"/>
      <c r="R5" t="s">
        <v>24</v>
      </c>
      <c r="S5">
        <f t="shared" si="0"/>
        <v>3</v>
      </c>
      <c r="T5">
        <v>3</v>
      </c>
      <c r="U5" t="s">
        <v>25</v>
      </c>
      <c r="V5">
        <v>4</v>
      </c>
      <c r="W5" t="s">
        <v>25</v>
      </c>
      <c r="Y5" s="5" t="s">
        <v>26</v>
      </c>
      <c r="Z5" s="9" t="s">
        <v>27</v>
      </c>
      <c r="AA5" s="9">
        <v>6623401</v>
      </c>
      <c r="AB5" s="9">
        <v>6623401</v>
      </c>
      <c r="AC5" s="9" t="s">
        <v>28</v>
      </c>
      <c r="AD5" s="9" t="s">
        <v>29</v>
      </c>
    </row>
    <row r="6" spans="1:30" x14ac:dyDescent="0.25">
      <c r="C6" s="2"/>
      <c r="D6" s="2"/>
      <c r="E6" s="2"/>
      <c r="F6" s="2"/>
      <c r="G6" s="2"/>
      <c r="H6" s="2"/>
      <c r="I6" s="2"/>
      <c r="J6" s="2"/>
      <c r="K6" s="2"/>
      <c r="L6" s="2"/>
      <c r="M6" s="2"/>
      <c r="N6" s="2"/>
      <c r="O6" s="2"/>
      <c r="P6" s="2"/>
      <c r="S6">
        <f t="shared" si="0"/>
        <v>4</v>
      </c>
      <c r="T6">
        <v>4</v>
      </c>
      <c r="U6" t="s">
        <v>30</v>
      </c>
      <c r="V6">
        <v>5</v>
      </c>
      <c r="W6" t="s">
        <v>30</v>
      </c>
      <c r="Y6" s="5" t="s">
        <v>31</v>
      </c>
      <c r="Z6" s="9" t="s">
        <v>32</v>
      </c>
      <c r="AA6" s="9">
        <v>6623403</v>
      </c>
      <c r="AB6" s="9">
        <v>6623403</v>
      </c>
      <c r="AC6" s="9" t="s">
        <v>33</v>
      </c>
      <c r="AD6" s="9" t="s">
        <v>29</v>
      </c>
    </row>
    <row r="7" spans="1:30" x14ac:dyDescent="0.25">
      <c r="C7" s="2"/>
      <c r="D7" s="2" t="s">
        <v>34</v>
      </c>
      <c r="E7" s="2" t="s">
        <v>22</v>
      </c>
      <c r="F7" s="2"/>
      <c r="G7" s="10"/>
      <c r="H7" s="10"/>
      <c r="I7" s="10"/>
      <c r="J7" s="10"/>
      <c r="K7" s="10"/>
      <c r="L7" s="10"/>
      <c r="M7" s="10"/>
      <c r="N7" s="10"/>
      <c r="O7" s="10"/>
      <c r="P7" s="2"/>
      <c r="R7" s="11" t="s">
        <v>35</v>
      </c>
      <c r="S7">
        <f t="shared" si="0"/>
        <v>5</v>
      </c>
      <c r="T7">
        <v>5</v>
      </c>
      <c r="U7" t="s">
        <v>36</v>
      </c>
      <c r="V7">
        <v>6</v>
      </c>
      <c r="W7" t="s">
        <v>36</v>
      </c>
      <c r="Y7" s="5" t="s">
        <v>37</v>
      </c>
      <c r="Z7" s="9" t="s">
        <v>38</v>
      </c>
      <c r="AA7" s="9">
        <v>6623402</v>
      </c>
      <c r="AB7" s="9">
        <v>6623402</v>
      </c>
      <c r="AC7" s="9" t="s">
        <v>33</v>
      </c>
      <c r="AD7" s="9" t="s">
        <v>29</v>
      </c>
    </row>
    <row r="8" spans="1:30" x14ac:dyDescent="0.25">
      <c r="C8" s="2"/>
      <c r="D8" s="2"/>
      <c r="E8" s="2"/>
      <c r="F8" s="2"/>
      <c r="G8" s="2"/>
      <c r="H8" s="2"/>
      <c r="I8" s="2"/>
      <c r="J8" s="2"/>
      <c r="K8" s="2"/>
      <c r="L8" s="2"/>
      <c r="M8" s="2"/>
      <c r="N8" s="2"/>
      <c r="O8" s="2"/>
      <c r="P8" s="2"/>
      <c r="S8">
        <f t="shared" si="0"/>
        <v>6</v>
      </c>
      <c r="T8">
        <v>6</v>
      </c>
      <c r="U8" t="s">
        <v>39</v>
      </c>
      <c r="V8">
        <v>7</v>
      </c>
      <c r="W8" t="s">
        <v>39</v>
      </c>
      <c r="Y8" s="5" t="s">
        <v>40</v>
      </c>
      <c r="Z8" s="9" t="s">
        <v>41</v>
      </c>
      <c r="AA8" s="9">
        <v>6489401</v>
      </c>
      <c r="AB8" s="9">
        <v>6489401</v>
      </c>
      <c r="AC8" s="9" t="s">
        <v>42</v>
      </c>
      <c r="AD8" s="9" t="s">
        <v>29</v>
      </c>
    </row>
    <row r="9" spans="1:30" s="15" customFormat="1" x14ac:dyDescent="0.25">
      <c r="A9" s="12"/>
      <c r="B9" s="12"/>
      <c r="C9" s="13"/>
      <c r="D9" s="13" t="s">
        <v>43</v>
      </c>
      <c r="E9" s="13" t="s">
        <v>22</v>
      </c>
      <c r="F9" s="13"/>
      <c r="G9" s="14">
        <v>2026</v>
      </c>
      <c r="H9" s="14"/>
      <c r="I9" s="14"/>
      <c r="J9" s="14"/>
      <c r="K9" s="14"/>
      <c r="L9" s="14"/>
      <c r="M9" s="14"/>
      <c r="N9" s="14"/>
      <c r="O9" s="14"/>
      <c r="P9" s="13"/>
      <c r="Q9" s="12"/>
      <c r="S9" s="15">
        <f t="shared" si="0"/>
        <v>7</v>
      </c>
      <c r="T9" s="15">
        <v>7</v>
      </c>
      <c r="U9" s="15" t="s">
        <v>44</v>
      </c>
      <c r="V9" s="15">
        <v>8</v>
      </c>
      <c r="W9" s="15" t="s">
        <v>44</v>
      </c>
      <c r="Y9" s="16" t="s">
        <v>45</v>
      </c>
      <c r="Z9" s="9" t="s">
        <v>46</v>
      </c>
      <c r="AA9" s="9">
        <v>6489401001</v>
      </c>
      <c r="AB9" s="9">
        <v>6489401001</v>
      </c>
      <c r="AC9" s="9" t="s">
        <v>42</v>
      </c>
      <c r="AD9" s="9" t="s">
        <v>29</v>
      </c>
    </row>
    <row r="10" spans="1:30" s="15" customFormat="1" x14ac:dyDescent="0.25">
      <c r="A10" s="12"/>
      <c r="B10" s="12"/>
      <c r="C10" s="2"/>
      <c r="D10" s="2"/>
      <c r="E10" s="2"/>
      <c r="F10" s="2"/>
      <c r="G10" s="2"/>
      <c r="H10" s="2"/>
      <c r="I10" s="2"/>
      <c r="J10" s="2"/>
      <c r="K10" s="2"/>
      <c r="L10" s="2"/>
      <c r="M10" s="2"/>
      <c r="N10" s="2"/>
      <c r="O10" s="2"/>
      <c r="P10" s="2"/>
      <c r="Q10" s="12"/>
      <c r="S10" s="15">
        <f t="shared" si="0"/>
        <v>8</v>
      </c>
      <c r="T10" s="15">
        <v>8</v>
      </c>
      <c r="U10" s="15" t="s">
        <v>47</v>
      </c>
      <c r="V10" s="15">
        <v>9</v>
      </c>
      <c r="W10" s="15" t="s">
        <v>47</v>
      </c>
      <c r="Y10" s="16" t="s">
        <v>48</v>
      </c>
      <c r="Z10" s="9" t="s">
        <v>49</v>
      </c>
      <c r="AA10" s="9">
        <v>6162404</v>
      </c>
      <c r="AB10" s="9">
        <v>6162404</v>
      </c>
      <c r="AC10" s="9" t="s">
        <v>50</v>
      </c>
      <c r="AD10" s="9" t="s">
        <v>51</v>
      </c>
    </row>
    <row r="11" spans="1:30" s="15" customFormat="1" x14ac:dyDescent="0.25">
      <c r="A11" s="12"/>
      <c r="B11" s="12"/>
      <c r="C11" s="17">
        <f>IFERROR(VLOOKUP(G11, U2:V13,2,0), "")</f>
        <v>1</v>
      </c>
      <c r="D11" s="13" t="s">
        <v>52</v>
      </c>
      <c r="E11" s="13" t="s">
        <v>22</v>
      </c>
      <c r="F11" s="13"/>
      <c r="G11" s="14" t="s">
        <v>2</v>
      </c>
      <c r="H11" s="14"/>
      <c r="I11" s="14"/>
      <c r="J11" s="14"/>
      <c r="K11" s="14"/>
      <c r="L11" s="14"/>
      <c r="M11" s="14"/>
      <c r="N11" s="14"/>
      <c r="O11" s="14"/>
      <c r="P11" s="13"/>
      <c r="Q11" s="12"/>
      <c r="S11" s="15">
        <f t="shared" si="0"/>
        <v>9</v>
      </c>
      <c r="T11" s="15">
        <v>9</v>
      </c>
      <c r="U11" s="15" t="s">
        <v>53</v>
      </c>
      <c r="V11" s="15">
        <v>10</v>
      </c>
      <c r="W11" s="15" t="s">
        <v>53</v>
      </c>
      <c r="Z11" s="9" t="s">
        <v>54</v>
      </c>
      <c r="AA11" s="9">
        <f>AB11</f>
        <v>6162401</v>
      </c>
      <c r="AB11" s="9">
        <v>6162401</v>
      </c>
      <c r="AC11" s="9" t="s">
        <v>50</v>
      </c>
      <c r="AD11" s="9" t="s">
        <v>51</v>
      </c>
    </row>
    <row r="12" spans="1:30" s="15" customFormat="1" x14ac:dyDescent="0.25">
      <c r="A12" s="12"/>
      <c r="B12" s="12"/>
      <c r="C12" s="13"/>
      <c r="D12" s="13"/>
      <c r="E12" s="13"/>
      <c r="F12" s="13"/>
      <c r="G12" s="13"/>
      <c r="H12" s="13"/>
      <c r="I12" s="13"/>
      <c r="J12" s="13"/>
      <c r="K12" s="13"/>
      <c r="L12" s="13"/>
      <c r="M12" s="13"/>
      <c r="N12" s="13"/>
      <c r="O12" s="13"/>
      <c r="P12" s="13"/>
      <c r="Q12" s="12"/>
      <c r="S12" s="15">
        <f t="shared" si="0"/>
        <v>10</v>
      </c>
      <c r="T12" s="15">
        <v>10</v>
      </c>
      <c r="U12" s="15" t="s">
        <v>55</v>
      </c>
      <c r="V12" s="15">
        <v>11</v>
      </c>
      <c r="W12" s="15" t="s">
        <v>55</v>
      </c>
      <c r="Z12" s="9" t="s">
        <v>56</v>
      </c>
      <c r="AA12" s="9">
        <v>6500401</v>
      </c>
      <c r="AB12" s="9">
        <v>6500401</v>
      </c>
      <c r="AC12" s="9" t="s">
        <v>57</v>
      </c>
      <c r="AD12" s="9" t="s">
        <v>58</v>
      </c>
    </row>
    <row r="13" spans="1:30" s="15" customFormat="1" x14ac:dyDescent="0.25">
      <c r="A13" s="12"/>
      <c r="B13" s="12"/>
      <c r="C13" s="13"/>
      <c r="D13" s="13" t="s">
        <v>59</v>
      </c>
      <c r="E13" s="13" t="s">
        <v>22</v>
      </c>
      <c r="F13" s="13"/>
      <c r="G13" s="14">
        <v>2</v>
      </c>
      <c r="H13" s="18"/>
      <c r="I13" s="18"/>
      <c r="J13" s="18"/>
      <c r="K13" s="18"/>
      <c r="L13" s="18"/>
      <c r="M13" s="18"/>
      <c r="N13" s="18"/>
      <c r="O13" s="18"/>
      <c r="P13" s="13"/>
      <c r="Q13" s="12"/>
      <c r="S13" s="15">
        <f t="shared" si="0"/>
        <v>11</v>
      </c>
      <c r="T13" s="15">
        <v>11</v>
      </c>
      <c r="U13" s="15" t="s">
        <v>60</v>
      </c>
      <c r="V13" s="15">
        <v>12</v>
      </c>
      <c r="W13" s="15" t="s">
        <v>60</v>
      </c>
      <c r="Z13" s="9" t="s">
        <v>23</v>
      </c>
      <c r="AA13" s="9">
        <v>6058401008</v>
      </c>
      <c r="AB13" s="9">
        <v>6058401008</v>
      </c>
      <c r="AC13" s="9" t="s">
        <v>61</v>
      </c>
      <c r="AD13" s="9" t="s">
        <v>62</v>
      </c>
    </row>
    <row r="14" spans="1:30" x14ac:dyDescent="0.25">
      <c r="C14" s="13"/>
      <c r="D14" s="13"/>
      <c r="E14" s="13"/>
      <c r="F14" s="13"/>
      <c r="G14" s="13"/>
      <c r="H14" s="13"/>
      <c r="I14" s="13"/>
      <c r="J14" s="13"/>
      <c r="K14" s="13"/>
      <c r="L14" s="13"/>
      <c r="M14" s="13"/>
      <c r="N14" s="13"/>
      <c r="O14" s="13"/>
      <c r="P14" s="13"/>
      <c r="S14">
        <f t="shared" si="0"/>
        <v>12</v>
      </c>
      <c r="T14">
        <v>12</v>
      </c>
      <c r="Z14" s="9" t="s">
        <v>63</v>
      </c>
      <c r="AA14" s="9">
        <v>6014401006</v>
      </c>
      <c r="AB14" s="9">
        <v>6014401006</v>
      </c>
      <c r="AC14" s="9" t="s">
        <v>64</v>
      </c>
      <c r="AD14" s="9" t="s">
        <v>62</v>
      </c>
    </row>
    <row r="15" spans="1:30" x14ac:dyDescent="0.25">
      <c r="C15" s="2"/>
      <c r="D15" s="19" t="s">
        <v>65</v>
      </c>
      <c r="E15" s="19" t="s">
        <v>22</v>
      </c>
      <c r="F15" s="19"/>
      <c r="G15" s="20">
        <v>6058401008</v>
      </c>
      <c r="H15" s="2"/>
      <c r="I15" s="2"/>
      <c r="J15" s="2"/>
      <c r="K15" s="2"/>
      <c r="L15" s="2"/>
      <c r="M15" s="2"/>
      <c r="N15" s="2"/>
      <c r="O15" s="2"/>
      <c r="P15" s="2"/>
      <c r="S15">
        <f t="shared" si="0"/>
        <v>13</v>
      </c>
      <c r="T15">
        <v>13</v>
      </c>
      <c r="Z15" s="9" t="s">
        <v>66</v>
      </c>
      <c r="AA15" s="9">
        <f>AB15</f>
        <v>6014401002</v>
      </c>
      <c r="AB15" s="9">
        <v>6014401002</v>
      </c>
      <c r="AC15" s="9" t="s">
        <v>64</v>
      </c>
      <c r="AD15" s="9" t="s">
        <v>62</v>
      </c>
    </row>
    <row r="16" spans="1:30" x14ac:dyDescent="0.25">
      <c r="C16" s="2"/>
      <c r="D16" s="19" t="s">
        <v>67</v>
      </c>
      <c r="E16" s="19" t="s">
        <v>22</v>
      </c>
      <c r="F16" s="19"/>
      <c r="G16" s="20" t="s">
        <v>61</v>
      </c>
      <c r="H16" s="2"/>
      <c r="I16" s="2"/>
      <c r="J16" s="2"/>
      <c r="K16" s="2"/>
      <c r="L16" s="2"/>
      <c r="M16" s="2"/>
      <c r="N16" s="2"/>
      <c r="O16" s="2"/>
      <c r="P16" s="2"/>
      <c r="S16">
        <f t="shared" si="0"/>
        <v>14</v>
      </c>
      <c r="T16">
        <v>14</v>
      </c>
      <c r="Z16" s="9" t="s">
        <v>68</v>
      </c>
      <c r="AA16" s="9">
        <v>6014401003</v>
      </c>
      <c r="AB16" s="9">
        <v>6014401003</v>
      </c>
      <c r="AC16" s="9" t="s">
        <v>64</v>
      </c>
      <c r="AD16" s="9" t="s">
        <v>62</v>
      </c>
    </row>
    <row r="17" spans="3:31" customFormat="1" x14ac:dyDescent="0.25">
      <c r="C17" s="2"/>
      <c r="D17" s="19" t="s">
        <v>8</v>
      </c>
      <c r="E17" s="19" t="s">
        <v>22</v>
      </c>
      <c r="F17" s="19"/>
      <c r="G17" s="20" t="s">
        <v>62</v>
      </c>
      <c r="H17" s="2"/>
      <c r="I17" s="2"/>
      <c r="J17" s="2"/>
      <c r="K17" s="2"/>
      <c r="L17" s="2"/>
      <c r="M17" s="2"/>
      <c r="N17" s="2"/>
      <c r="O17" s="2"/>
      <c r="P17" s="2"/>
      <c r="Q17" s="1"/>
      <c r="S17">
        <f t="shared" si="0"/>
        <v>15</v>
      </c>
      <c r="T17">
        <v>15</v>
      </c>
      <c r="Z17" s="9" t="s">
        <v>69</v>
      </c>
      <c r="AA17" s="9">
        <v>6014401</v>
      </c>
      <c r="AB17" s="9">
        <v>6014401</v>
      </c>
      <c r="AC17" s="9" t="s">
        <v>64</v>
      </c>
      <c r="AD17" s="9" t="s">
        <v>62</v>
      </c>
    </row>
    <row r="18" spans="3:31" customFormat="1" x14ac:dyDescent="0.25">
      <c r="C18" s="2"/>
      <c r="D18" s="2"/>
      <c r="E18" s="2"/>
      <c r="F18" s="2"/>
      <c r="G18" s="2"/>
      <c r="H18" s="2"/>
      <c r="I18" s="2"/>
      <c r="J18" s="2"/>
      <c r="K18" s="2"/>
      <c r="L18" s="2"/>
      <c r="M18" s="2"/>
      <c r="N18" s="2"/>
      <c r="O18" s="2"/>
      <c r="P18" s="2"/>
      <c r="Q18" s="1"/>
      <c r="S18">
        <f t="shared" si="0"/>
        <v>16</v>
      </c>
      <c r="T18">
        <v>16</v>
      </c>
      <c r="Z18" s="9" t="s">
        <v>70</v>
      </c>
      <c r="AA18" s="9">
        <v>6014401001</v>
      </c>
      <c r="AB18" s="9">
        <v>6014401001</v>
      </c>
      <c r="AC18" s="9" t="s">
        <v>64</v>
      </c>
      <c r="AD18" s="9" t="s">
        <v>62</v>
      </c>
    </row>
    <row r="19" spans="3:31" s="1" customFormat="1" x14ac:dyDescent="0.25">
      <c r="S19" s="1">
        <f t="shared" si="0"/>
        <v>17</v>
      </c>
      <c r="T19" s="1">
        <v>17</v>
      </c>
      <c r="Z19" s="21" t="s">
        <v>71</v>
      </c>
      <c r="AA19" s="21">
        <v>6015408</v>
      </c>
      <c r="AB19" s="21">
        <v>6015408</v>
      </c>
      <c r="AC19" s="21" t="s">
        <v>72</v>
      </c>
      <c r="AD19" s="21" t="s">
        <v>51</v>
      </c>
      <c r="AE19"/>
    </row>
    <row r="20" spans="3:31" s="1" customFormat="1" x14ac:dyDescent="0.25">
      <c r="S20" s="1">
        <f t="shared" si="0"/>
        <v>18</v>
      </c>
      <c r="T20" s="1">
        <v>18</v>
      </c>
      <c r="Z20" s="21" t="s">
        <v>73</v>
      </c>
      <c r="AA20" s="21">
        <v>6015406</v>
      </c>
      <c r="AB20" s="21">
        <v>6015406</v>
      </c>
      <c r="AC20" s="21" t="s">
        <v>72</v>
      </c>
      <c r="AD20" s="21" t="s">
        <v>51</v>
      </c>
      <c r="AE20"/>
    </row>
    <row r="21" spans="3:31" customFormat="1" hidden="1" x14ac:dyDescent="0.25">
      <c r="Q21" s="1"/>
      <c r="S21">
        <f t="shared" si="0"/>
        <v>19</v>
      </c>
      <c r="T21">
        <v>19</v>
      </c>
      <c r="Z21" s="9" t="s">
        <v>74</v>
      </c>
      <c r="AA21" s="9">
        <v>6015405</v>
      </c>
      <c r="AB21" s="9">
        <v>6015405</v>
      </c>
      <c r="AC21" s="9" t="s">
        <v>72</v>
      </c>
      <c r="AD21" s="9" t="s">
        <v>51</v>
      </c>
    </row>
    <row r="22" spans="3:31" customFormat="1" hidden="1" x14ac:dyDescent="0.25">
      <c r="Q22" s="1"/>
      <c r="S22">
        <f t="shared" si="0"/>
        <v>20</v>
      </c>
      <c r="T22">
        <v>20</v>
      </c>
      <c r="Z22" s="9" t="s">
        <v>75</v>
      </c>
      <c r="AA22" s="9">
        <v>6015402</v>
      </c>
      <c r="AB22" s="9">
        <v>6015402</v>
      </c>
      <c r="AC22" s="9" t="s">
        <v>72</v>
      </c>
      <c r="AD22" s="9" t="s">
        <v>51</v>
      </c>
    </row>
    <row r="23" spans="3:31" customFormat="1" hidden="1" x14ac:dyDescent="0.25">
      <c r="Q23" s="1"/>
      <c r="S23">
        <f t="shared" si="0"/>
        <v>21</v>
      </c>
      <c r="T23">
        <v>21</v>
      </c>
      <c r="Z23" s="9" t="s">
        <v>76</v>
      </c>
      <c r="AA23" s="9">
        <v>6019401</v>
      </c>
      <c r="AB23" s="9">
        <v>6019401</v>
      </c>
      <c r="AC23" s="9" t="s">
        <v>77</v>
      </c>
      <c r="AD23" s="9" t="s">
        <v>78</v>
      </c>
    </row>
    <row r="24" spans="3:31" customFormat="1" hidden="1" x14ac:dyDescent="0.25">
      <c r="Q24" s="1"/>
      <c r="S24">
        <f t="shared" si="0"/>
        <v>22</v>
      </c>
      <c r="T24">
        <v>22</v>
      </c>
      <c r="Z24" s="9" t="s">
        <v>79</v>
      </c>
      <c r="AA24" s="9">
        <v>6083401001</v>
      </c>
      <c r="AB24" s="9">
        <v>6083401001</v>
      </c>
      <c r="AC24" s="9" t="s">
        <v>80</v>
      </c>
      <c r="AD24" s="9" t="s">
        <v>20</v>
      </c>
    </row>
    <row r="25" spans="3:31" customFormat="1" hidden="1" x14ac:dyDescent="0.25">
      <c r="Q25" s="1"/>
      <c r="S25">
        <f t="shared" si="0"/>
        <v>23</v>
      </c>
      <c r="T25">
        <v>23</v>
      </c>
      <c r="Z25" s="9" t="s">
        <v>81</v>
      </c>
      <c r="AA25" s="9">
        <f>AB25</f>
        <v>641940104</v>
      </c>
      <c r="AB25" s="22">
        <v>641940104</v>
      </c>
      <c r="AC25" s="9" t="s">
        <v>82</v>
      </c>
      <c r="AD25" s="9" t="s">
        <v>51</v>
      </c>
    </row>
    <row r="26" spans="3:31" customFormat="1" hidden="1" x14ac:dyDescent="0.25">
      <c r="Q26" s="1"/>
      <c r="S26">
        <f t="shared" si="0"/>
        <v>24</v>
      </c>
      <c r="T26">
        <v>24</v>
      </c>
      <c r="Z26" s="9" t="s">
        <v>83</v>
      </c>
      <c r="AA26" s="9">
        <v>6419401</v>
      </c>
      <c r="AB26" s="9">
        <v>6419401</v>
      </c>
      <c r="AC26" s="9" t="s">
        <v>82</v>
      </c>
      <c r="AD26" s="9" t="s">
        <v>51</v>
      </c>
    </row>
    <row r="27" spans="3:31" customFormat="1" hidden="1" x14ac:dyDescent="0.25">
      <c r="Q27" s="1"/>
      <c r="S27">
        <f t="shared" si="0"/>
        <v>25</v>
      </c>
      <c r="T27">
        <v>25</v>
      </c>
      <c r="Z27" s="9" t="s">
        <v>84</v>
      </c>
      <c r="AA27" s="9">
        <v>6419401001</v>
      </c>
      <c r="AB27" s="9">
        <v>6419401001</v>
      </c>
      <c r="AC27" s="9" t="s">
        <v>82</v>
      </c>
      <c r="AD27" s="9" t="s">
        <v>51</v>
      </c>
    </row>
    <row r="28" spans="3:31" customFormat="1" hidden="1" x14ac:dyDescent="0.25">
      <c r="Q28" s="1"/>
      <c r="S28">
        <f t="shared" si="0"/>
        <v>26</v>
      </c>
      <c r="T28">
        <v>26</v>
      </c>
      <c r="Z28" s="9" t="s">
        <v>85</v>
      </c>
      <c r="AA28" s="9">
        <v>6419401002</v>
      </c>
      <c r="AB28" s="9">
        <v>6419401002</v>
      </c>
      <c r="AC28" s="9" t="s">
        <v>82</v>
      </c>
      <c r="AD28" s="9" t="s">
        <v>51</v>
      </c>
    </row>
    <row r="29" spans="3:31" customFormat="1" hidden="1" x14ac:dyDescent="0.25">
      <c r="Q29" s="1"/>
      <c r="S29">
        <f t="shared" si="0"/>
        <v>27</v>
      </c>
      <c r="T29">
        <v>27</v>
      </c>
      <c r="Z29" s="9" t="s">
        <v>86</v>
      </c>
      <c r="AA29" s="9">
        <v>6419404</v>
      </c>
      <c r="AB29" s="9">
        <v>6419404</v>
      </c>
      <c r="AC29" s="9" t="s">
        <v>82</v>
      </c>
      <c r="AD29" s="9" t="s">
        <v>51</v>
      </c>
    </row>
    <row r="30" spans="3:31" customFormat="1" hidden="1" x14ac:dyDescent="0.25">
      <c r="Q30" s="1"/>
      <c r="S30">
        <f t="shared" si="0"/>
        <v>28</v>
      </c>
      <c r="T30">
        <v>28</v>
      </c>
      <c r="Z30" s="9" t="s">
        <v>87</v>
      </c>
      <c r="AA30" s="9">
        <v>6021406</v>
      </c>
      <c r="AB30" s="9">
        <v>6021406</v>
      </c>
      <c r="AC30" s="9" t="s">
        <v>88</v>
      </c>
      <c r="AD30" s="9" t="s">
        <v>51</v>
      </c>
    </row>
    <row r="31" spans="3:31" customFormat="1" hidden="1" x14ac:dyDescent="0.25">
      <c r="Q31" s="1"/>
      <c r="S31">
        <f t="shared" si="0"/>
        <v>29</v>
      </c>
      <c r="T31">
        <v>29</v>
      </c>
      <c r="Z31" s="9" t="s">
        <v>89</v>
      </c>
      <c r="AA31" s="9">
        <v>6021406004</v>
      </c>
      <c r="AB31" s="9">
        <v>6021406004</v>
      </c>
      <c r="AC31" s="9" t="s">
        <v>88</v>
      </c>
      <c r="AD31" s="9" t="s">
        <v>51</v>
      </c>
    </row>
    <row r="32" spans="3:31" customFormat="1" hidden="1" x14ac:dyDescent="0.25">
      <c r="Q32" s="1"/>
      <c r="S32">
        <f t="shared" si="0"/>
        <v>30</v>
      </c>
      <c r="T32">
        <v>30</v>
      </c>
      <c r="Z32" s="9" t="s">
        <v>90</v>
      </c>
      <c r="AA32" s="9">
        <v>6021406005</v>
      </c>
      <c r="AB32" s="8">
        <v>602140609</v>
      </c>
      <c r="AC32" s="9" t="s">
        <v>88</v>
      </c>
      <c r="AD32" s="9" t="s">
        <v>51</v>
      </c>
    </row>
    <row r="33" spans="19:30" customFormat="1" x14ac:dyDescent="0.25">
      <c r="S33">
        <f t="shared" si="0"/>
        <v>31</v>
      </c>
      <c r="T33">
        <v>31</v>
      </c>
      <c r="Z33" s="9" t="s">
        <v>91</v>
      </c>
      <c r="AA33" s="9">
        <v>6021406002</v>
      </c>
      <c r="AB33" s="9">
        <v>6021406002</v>
      </c>
      <c r="AC33" s="9" t="s">
        <v>88</v>
      </c>
      <c r="AD33" s="9" t="s">
        <v>51</v>
      </c>
    </row>
    <row r="34" spans="19:30" customFormat="1" x14ac:dyDescent="0.25">
      <c r="Z34" s="9" t="s">
        <v>92</v>
      </c>
      <c r="AA34" s="9">
        <v>6021406003</v>
      </c>
      <c r="AB34" s="9">
        <v>6021406003</v>
      </c>
      <c r="AC34" s="9" t="s">
        <v>88</v>
      </c>
      <c r="AD34" s="9" t="s">
        <v>51</v>
      </c>
    </row>
    <row r="35" spans="19:30" customFormat="1" x14ac:dyDescent="0.25">
      <c r="Z35" s="9" t="s">
        <v>93</v>
      </c>
      <c r="AA35" s="9">
        <v>602140610</v>
      </c>
      <c r="AB35" s="8">
        <v>6021406001</v>
      </c>
      <c r="AC35" s="9" t="s">
        <v>88</v>
      </c>
      <c r="AD35" s="9" t="s">
        <v>51</v>
      </c>
    </row>
    <row r="36" spans="19:30" customFormat="1" x14ac:dyDescent="0.25">
      <c r="Z36" s="9" t="s">
        <v>94</v>
      </c>
      <c r="AA36" s="9">
        <v>6023401</v>
      </c>
      <c r="AB36" s="9">
        <v>6023401</v>
      </c>
      <c r="AC36" s="9" t="s">
        <v>95</v>
      </c>
      <c r="AD36" s="9" t="s">
        <v>29</v>
      </c>
    </row>
    <row r="37" spans="19:30" customFormat="1" x14ac:dyDescent="0.25">
      <c r="Z37" s="9" t="s">
        <v>96</v>
      </c>
      <c r="AA37" s="9">
        <v>602340104</v>
      </c>
      <c r="AB37" s="9">
        <v>6023401001</v>
      </c>
      <c r="AC37" s="9" t="s">
        <v>95</v>
      </c>
      <c r="AD37" s="9" t="s">
        <v>29</v>
      </c>
    </row>
    <row r="38" spans="19:30" customFormat="1" x14ac:dyDescent="0.25">
      <c r="Z38" s="9" t="s">
        <v>97</v>
      </c>
      <c r="AA38" s="9">
        <v>6083401004</v>
      </c>
      <c r="AB38" s="9">
        <v>6083401004</v>
      </c>
      <c r="AC38" s="9" t="s">
        <v>80</v>
      </c>
      <c r="AD38" s="9" t="s">
        <v>20</v>
      </c>
    </row>
    <row r="39" spans="19:30" customFormat="1" x14ac:dyDescent="0.25">
      <c r="Z39" s="9" t="s">
        <v>98</v>
      </c>
      <c r="AA39" s="9">
        <v>6002401007</v>
      </c>
      <c r="AB39" s="8">
        <v>6002401007</v>
      </c>
      <c r="AC39" s="9" t="s">
        <v>19</v>
      </c>
      <c r="AD39" s="9" t="s">
        <v>20</v>
      </c>
    </row>
    <row r="40" spans="19:30" customFormat="1" x14ac:dyDescent="0.25">
      <c r="Z40" s="9" t="s">
        <v>99</v>
      </c>
      <c r="AA40" s="9">
        <v>6002401003</v>
      </c>
      <c r="AB40" s="9">
        <v>6002401003</v>
      </c>
      <c r="AC40" s="9" t="s">
        <v>19</v>
      </c>
      <c r="AD40" s="9" t="s">
        <v>20</v>
      </c>
    </row>
    <row r="41" spans="19:30" customFormat="1" x14ac:dyDescent="0.25">
      <c r="Z41" s="9" t="s">
        <v>100</v>
      </c>
      <c r="AA41" s="9">
        <v>6002401002</v>
      </c>
      <c r="AB41" s="9">
        <v>6002401002</v>
      </c>
      <c r="AC41" s="9" t="s">
        <v>19</v>
      </c>
      <c r="AD41" s="9" t="s">
        <v>20</v>
      </c>
    </row>
    <row r="42" spans="19:30" customFormat="1" x14ac:dyDescent="0.25">
      <c r="Z42" s="9" t="s">
        <v>101</v>
      </c>
      <c r="AA42" s="9">
        <v>6002401001</v>
      </c>
      <c r="AB42" s="9">
        <v>6002401001</v>
      </c>
      <c r="AC42" s="9" t="s">
        <v>19</v>
      </c>
      <c r="AD42" s="9" t="s">
        <v>20</v>
      </c>
    </row>
    <row r="43" spans="19:30" customFormat="1" x14ac:dyDescent="0.25">
      <c r="Z43" s="9" t="s">
        <v>102</v>
      </c>
      <c r="AA43" s="9">
        <v>6026401</v>
      </c>
      <c r="AB43" s="9">
        <v>6026401</v>
      </c>
      <c r="AC43" s="9" t="s">
        <v>103</v>
      </c>
      <c r="AD43" s="9" t="s">
        <v>51</v>
      </c>
    </row>
    <row r="44" spans="19:30" customFormat="1" x14ac:dyDescent="0.25">
      <c r="Z44" s="9" t="s">
        <v>104</v>
      </c>
      <c r="AA44" s="9">
        <v>6058401006</v>
      </c>
      <c r="AB44" s="9">
        <v>6058401006</v>
      </c>
      <c r="AC44" s="9" t="s">
        <v>61</v>
      </c>
      <c r="AD44" s="9" t="s">
        <v>62</v>
      </c>
    </row>
    <row r="45" spans="19:30" customFormat="1" x14ac:dyDescent="0.25">
      <c r="Z45" s="9" t="s">
        <v>105</v>
      </c>
      <c r="AA45" s="9">
        <v>6031401</v>
      </c>
      <c r="AB45" s="9">
        <v>6031401</v>
      </c>
      <c r="AC45" s="9" t="s">
        <v>106</v>
      </c>
      <c r="AD45" s="9" t="s">
        <v>51</v>
      </c>
    </row>
    <row r="46" spans="19:30" customFormat="1" x14ac:dyDescent="0.25">
      <c r="Z46" s="9" t="s">
        <v>107</v>
      </c>
      <c r="AA46" s="9">
        <v>6031401002</v>
      </c>
      <c r="AB46" s="9">
        <v>6031401002</v>
      </c>
      <c r="AC46" s="9" t="s">
        <v>106</v>
      </c>
      <c r="AD46" s="9" t="s">
        <v>51</v>
      </c>
    </row>
    <row r="47" spans="19:30" customFormat="1" x14ac:dyDescent="0.25">
      <c r="Z47" s="9" t="s">
        <v>108</v>
      </c>
      <c r="AA47" s="9">
        <v>6031401003</v>
      </c>
      <c r="AB47" s="9">
        <v>6031401003</v>
      </c>
      <c r="AC47" s="9" t="s">
        <v>106</v>
      </c>
      <c r="AD47" s="9" t="s">
        <v>51</v>
      </c>
    </row>
    <row r="48" spans="19:30" customFormat="1" x14ac:dyDescent="0.25">
      <c r="Z48" s="9" t="s">
        <v>109</v>
      </c>
      <c r="AA48" s="9">
        <v>6031401004</v>
      </c>
      <c r="AB48" s="8">
        <v>603140103</v>
      </c>
      <c r="AC48" s="9" t="s">
        <v>106</v>
      </c>
      <c r="AD48" s="9" t="s">
        <v>51</v>
      </c>
    </row>
    <row r="49" spans="26:30" customFormat="1" x14ac:dyDescent="0.25">
      <c r="Z49" s="9" t="s">
        <v>110</v>
      </c>
      <c r="AA49" s="9">
        <v>6031401006</v>
      </c>
      <c r="AB49" s="9">
        <v>6031401006</v>
      </c>
      <c r="AC49" s="9" t="s">
        <v>106</v>
      </c>
      <c r="AD49" s="9" t="s">
        <v>51</v>
      </c>
    </row>
    <row r="50" spans="26:30" customFormat="1" x14ac:dyDescent="0.25">
      <c r="Z50" s="9" t="s">
        <v>111</v>
      </c>
      <c r="AA50" s="9">
        <v>6469401</v>
      </c>
      <c r="AB50" s="9">
        <v>6469401</v>
      </c>
      <c r="AC50" s="9" t="s">
        <v>112</v>
      </c>
      <c r="AD50" s="9" t="s">
        <v>29</v>
      </c>
    </row>
    <row r="51" spans="26:30" customFormat="1" x14ac:dyDescent="0.25">
      <c r="Z51" s="9" t="s">
        <v>113</v>
      </c>
      <c r="AA51" s="9">
        <v>6469401001</v>
      </c>
      <c r="AB51" s="9">
        <v>6469401001</v>
      </c>
      <c r="AC51" s="9" t="s">
        <v>112</v>
      </c>
      <c r="AD51" s="9" t="s">
        <v>29</v>
      </c>
    </row>
    <row r="52" spans="26:30" customFormat="1" x14ac:dyDescent="0.25">
      <c r="Z52" s="9" t="s">
        <v>114</v>
      </c>
      <c r="AA52" s="9">
        <v>6040401</v>
      </c>
      <c r="AB52" s="9">
        <v>6040401</v>
      </c>
      <c r="AC52" s="9" t="s">
        <v>115</v>
      </c>
      <c r="AD52" s="9" t="s">
        <v>29</v>
      </c>
    </row>
    <row r="53" spans="26:30" customFormat="1" x14ac:dyDescent="0.25">
      <c r="Z53" s="9" t="s">
        <v>116</v>
      </c>
      <c r="AA53" s="9">
        <v>6040401001</v>
      </c>
      <c r="AB53" s="9">
        <v>6040401001</v>
      </c>
      <c r="AC53" s="9" t="s">
        <v>115</v>
      </c>
      <c r="AD53" s="9" t="s">
        <v>29</v>
      </c>
    </row>
    <row r="54" spans="26:30" customFormat="1" x14ac:dyDescent="0.25">
      <c r="Z54" s="9" t="s">
        <v>117</v>
      </c>
      <c r="AA54" s="9">
        <v>6468401</v>
      </c>
      <c r="AB54" s="9">
        <v>6468401</v>
      </c>
      <c r="AC54" s="9" t="s">
        <v>118</v>
      </c>
      <c r="AD54" s="9" t="s">
        <v>29</v>
      </c>
    </row>
    <row r="55" spans="26:30" customFormat="1" x14ac:dyDescent="0.25">
      <c r="Z55" s="9" t="s">
        <v>119</v>
      </c>
      <c r="AA55" s="9">
        <v>6045401</v>
      </c>
      <c r="AB55" s="9">
        <v>6045401</v>
      </c>
      <c r="AC55" s="9" t="s">
        <v>120</v>
      </c>
      <c r="AD55" s="9" t="s">
        <v>51</v>
      </c>
    </row>
    <row r="56" spans="26:30" customFormat="1" x14ac:dyDescent="0.25">
      <c r="Z56" s="9" t="s">
        <v>121</v>
      </c>
      <c r="AA56" s="9">
        <v>6045401001</v>
      </c>
      <c r="AB56" s="9">
        <v>6045401001</v>
      </c>
      <c r="AC56" s="9" t="s">
        <v>120</v>
      </c>
      <c r="AD56" s="9" t="s">
        <v>51</v>
      </c>
    </row>
    <row r="57" spans="26:30" customFormat="1" x14ac:dyDescent="0.25">
      <c r="Z57" s="9" t="s">
        <v>122</v>
      </c>
      <c r="AA57" s="9">
        <v>6058401007</v>
      </c>
      <c r="AB57" s="9">
        <v>6058401007</v>
      </c>
      <c r="AC57" s="9" t="s">
        <v>61</v>
      </c>
      <c r="AD57" s="9" t="s">
        <v>62</v>
      </c>
    </row>
    <row r="58" spans="26:30" customFormat="1" x14ac:dyDescent="0.25">
      <c r="Z58" s="9" t="s">
        <v>123</v>
      </c>
      <c r="AA58" s="9">
        <v>6491401</v>
      </c>
      <c r="AB58" s="9">
        <v>6491401</v>
      </c>
      <c r="AC58" s="9" t="s">
        <v>124</v>
      </c>
      <c r="AD58" s="9" t="s">
        <v>125</v>
      </c>
    </row>
    <row r="59" spans="26:30" customFormat="1" x14ac:dyDescent="0.25">
      <c r="Z59" s="9" t="s">
        <v>126</v>
      </c>
      <c r="AA59" s="9">
        <v>6491401001</v>
      </c>
      <c r="AB59" s="22">
        <v>6491401001</v>
      </c>
      <c r="AC59" s="9" t="s">
        <v>124</v>
      </c>
      <c r="AD59" s="9" t="s">
        <v>125</v>
      </c>
    </row>
    <row r="60" spans="26:30" customFormat="1" x14ac:dyDescent="0.25">
      <c r="Z60" s="9" t="s">
        <v>127</v>
      </c>
      <c r="AA60" s="9">
        <v>6051401019</v>
      </c>
      <c r="AB60" s="9">
        <v>6051401019</v>
      </c>
      <c r="AC60" s="9" t="s">
        <v>128</v>
      </c>
      <c r="AD60" s="9" t="s">
        <v>125</v>
      </c>
    </row>
    <row r="61" spans="26:30" customFormat="1" x14ac:dyDescent="0.25">
      <c r="Z61" s="9" t="s">
        <v>129</v>
      </c>
      <c r="AA61" s="9">
        <v>6051401016</v>
      </c>
      <c r="AB61" s="9">
        <v>6051401016</v>
      </c>
      <c r="AC61" s="9" t="s">
        <v>128</v>
      </c>
      <c r="AD61" s="9" t="s">
        <v>125</v>
      </c>
    </row>
    <row r="62" spans="26:30" customFormat="1" x14ac:dyDescent="0.25">
      <c r="Z62" s="9" t="s">
        <v>130</v>
      </c>
      <c r="AA62" s="9">
        <v>6051401025</v>
      </c>
      <c r="AB62" s="9">
        <v>6051401025</v>
      </c>
      <c r="AC62" s="9" t="s">
        <v>128</v>
      </c>
      <c r="AD62" s="9" t="s">
        <v>125</v>
      </c>
    </row>
    <row r="63" spans="26:30" customFormat="1" x14ac:dyDescent="0.25">
      <c r="Z63" s="9" t="s">
        <v>131</v>
      </c>
      <c r="AA63" s="9">
        <v>6051401</v>
      </c>
      <c r="AB63" s="9">
        <v>6051401</v>
      </c>
      <c r="AC63" s="9" t="s">
        <v>128</v>
      </c>
      <c r="AD63" s="9" t="s">
        <v>125</v>
      </c>
    </row>
    <row r="64" spans="26:30" customFormat="1" x14ac:dyDescent="0.25">
      <c r="Z64" s="9" t="s">
        <v>132</v>
      </c>
      <c r="AA64" s="9">
        <v>6051401017</v>
      </c>
      <c r="AB64" s="9">
        <v>6051401017</v>
      </c>
      <c r="AC64" s="9" t="s">
        <v>128</v>
      </c>
      <c r="AD64" s="9" t="s">
        <v>125</v>
      </c>
    </row>
    <row r="65" spans="26:30" customFormat="1" x14ac:dyDescent="0.25">
      <c r="Z65" s="9" t="s">
        <v>133</v>
      </c>
      <c r="AA65" s="9">
        <v>6051412</v>
      </c>
      <c r="AB65" s="9">
        <v>6051412</v>
      </c>
      <c r="AC65" s="9" t="s">
        <v>128</v>
      </c>
      <c r="AD65" s="9" t="s">
        <v>125</v>
      </c>
    </row>
    <row r="66" spans="26:30" customFormat="1" x14ac:dyDescent="0.25">
      <c r="Z66" s="9" t="s">
        <v>134</v>
      </c>
      <c r="AA66" s="9">
        <v>6051401015</v>
      </c>
      <c r="AB66" s="9">
        <v>6051401015</v>
      </c>
      <c r="AC66" s="9" t="s">
        <v>128</v>
      </c>
      <c r="AD66" s="9" t="s">
        <v>125</v>
      </c>
    </row>
    <row r="67" spans="26:30" customFormat="1" x14ac:dyDescent="0.25">
      <c r="Z67" s="9" t="s">
        <v>135</v>
      </c>
      <c r="AA67" s="9">
        <v>6051401021</v>
      </c>
      <c r="AB67" s="9">
        <v>6051401021</v>
      </c>
      <c r="AC67" s="9" t="s">
        <v>128</v>
      </c>
      <c r="AD67" s="9" t="s">
        <v>125</v>
      </c>
    </row>
    <row r="68" spans="26:30" customFormat="1" x14ac:dyDescent="0.25">
      <c r="Z68" s="9" t="s">
        <v>136</v>
      </c>
      <c r="AA68" s="9">
        <v>6051401013</v>
      </c>
      <c r="AB68" s="9">
        <v>6051401013</v>
      </c>
      <c r="AC68" s="9" t="s">
        <v>128</v>
      </c>
      <c r="AD68" s="9" t="s">
        <v>125</v>
      </c>
    </row>
    <row r="69" spans="26:30" customFormat="1" x14ac:dyDescent="0.25">
      <c r="Z69" s="9" t="s">
        <v>137</v>
      </c>
      <c r="AA69" s="9">
        <v>6052401002</v>
      </c>
      <c r="AB69" s="23" t="s">
        <v>138</v>
      </c>
      <c r="AC69" s="9" t="s">
        <v>139</v>
      </c>
      <c r="AD69" s="9" t="s">
        <v>78</v>
      </c>
    </row>
    <row r="70" spans="26:30" customFormat="1" x14ac:dyDescent="0.25">
      <c r="Z70" s="9" t="s">
        <v>140</v>
      </c>
      <c r="AA70" s="9">
        <v>6052401</v>
      </c>
      <c r="AB70" s="8">
        <v>6052401001</v>
      </c>
      <c r="AC70" s="9" t="s">
        <v>139</v>
      </c>
      <c r="AD70" s="9" t="s">
        <v>78</v>
      </c>
    </row>
    <row r="71" spans="26:30" customFormat="1" x14ac:dyDescent="0.25">
      <c r="Z71" s="9" t="s">
        <v>141</v>
      </c>
      <c r="AA71" s="9">
        <v>6432401</v>
      </c>
      <c r="AB71" s="9">
        <v>6432401</v>
      </c>
      <c r="AC71" s="9" t="s">
        <v>142</v>
      </c>
      <c r="AD71" s="9" t="s">
        <v>78</v>
      </c>
    </row>
    <row r="72" spans="26:30" customFormat="1" x14ac:dyDescent="0.25">
      <c r="Z72" s="9" t="s">
        <v>143</v>
      </c>
      <c r="AA72" s="9">
        <v>6432401001</v>
      </c>
      <c r="AB72" s="9">
        <v>6432401001</v>
      </c>
      <c r="AC72" s="9" t="s">
        <v>142</v>
      </c>
      <c r="AD72" s="9" t="s">
        <v>78</v>
      </c>
    </row>
    <row r="73" spans="26:30" customFormat="1" x14ac:dyDescent="0.25">
      <c r="Z73" s="9" t="s">
        <v>144</v>
      </c>
      <c r="AA73" s="9">
        <v>6056401</v>
      </c>
      <c r="AB73" s="9">
        <v>6056401</v>
      </c>
      <c r="AC73" s="9" t="s">
        <v>145</v>
      </c>
      <c r="AD73" s="9" t="s">
        <v>125</v>
      </c>
    </row>
    <row r="74" spans="26:30" customFormat="1" x14ac:dyDescent="0.25">
      <c r="Z74" s="9" t="s">
        <v>146</v>
      </c>
      <c r="AA74" s="9">
        <v>6354401002</v>
      </c>
      <c r="AB74" s="9">
        <v>6354401002</v>
      </c>
      <c r="AC74" s="9" t="s">
        <v>147</v>
      </c>
      <c r="AD74" s="9" t="s">
        <v>29</v>
      </c>
    </row>
    <row r="75" spans="26:30" customFormat="1" x14ac:dyDescent="0.25">
      <c r="Z75" s="9" t="s">
        <v>148</v>
      </c>
      <c r="AA75" s="9">
        <v>6354401005</v>
      </c>
      <c r="AB75" s="9">
        <v>6354401005</v>
      </c>
      <c r="AC75" s="9" t="s">
        <v>147</v>
      </c>
      <c r="AD75" s="9" t="s">
        <v>29</v>
      </c>
    </row>
    <row r="76" spans="26:30" customFormat="1" x14ac:dyDescent="0.25">
      <c r="Z76" s="9" t="s">
        <v>149</v>
      </c>
      <c r="AA76" s="9">
        <v>6354401003</v>
      </c>
      <c r="AB76" s="9">
        <v>6354401003</v>
      </c>
      <c r="AC76" s="9" t="s">
        <v>147</v>
      </c>
      <c r="AD76" s="9" t="s">
        <v>29</v>
      </c>
    </row>
    <row r="77" spans="26:30" customFormat="1" x14ac:dyDescent="0.25">
      <c r="Z77" s="9" t="s">
        <v>150</v>
      </c>
      <c r="AA77" s="9">
        <v>6354401004</v>
      </c>
      <c r="AB77" s="9">
        <v>6354401004</v>
      </c>
      <c r="AC77" s="9" t="s">
        <v>147</v>
      </c>
      <c r="AD77" s="9" t="s">
        <v>29</v>
      </c>
    </row>
    <row r="78" spans="26:30" customFormat="1" x14ac:dyDescent="0.25">
      <c r="Z78" s="9" t="s">
        <v>151</v>
      </c>
      <c r="AA78" s="9">
        <v>6354401</v>
      </c>
      <c r="AB78" s="9">
        <v>6354401</v>
      </c>
      <c r="AC78" s="9" t="s">
        <v>147</v>
      </c>
      <c r="AD78" s="9" t="s">
        <v>29</v>
      </c>
    </row>
    <row r="79" spans="26:30" customFormat="1" x14ac:dyDescent="0.25">
      <c r="Z79" s="9" t="s">
        <v>152</v>
      </c>
      <c r="AA79" s="9">
        <v>6354401001</v>
      </c>
      <c r="AB79" s="9">
        <v>6354401001</v>
      </c>
      <c r="AC79" s="9" t="s">
        <v>147</v>
      </c>
      <c r="AD79" s="9" t="s">
        <v>29</v>
      </c>
    </row>
    <row r="80" spans="26:30" customFormat="1" x14ac:dyDescent="0.25">
      <c r="Z80" s="9" t="s">
        <v>153</v>
      </c>
      <c r="AA80" s="9">
        <v>6058401</v>
      </c>
      <c r="AB80" s="9">
        <v>6058401</v>
      </c>
      <c r="AC80" s="9" t="s">
        <v>61</v>
      </c>
      <c r="AD80" s="9" t="s">
        <v>62</v>
      </c>
    </row>
    <row r="81" spans="26:30" customFormat="1" x14ac:dyDescent="0.25">
      <c r="Z81" s="9" t="s">
        <v>154</v>
      </c>
      <c r="AA81" s="9">
        <v>6058401001</v>
      </c>
      <c r="AB81" s="9">
        <v>6058401001</v>
      </c>
      <c r="AC81" s="9" t="s">
        <v>61</v>
      </c>
      <c r="AD81" s="9" t="s">
        <v>62</v>
      </c>
    </row>
    <row r="82" spans="26:30" customFormat="1" x14ac:dyDescent="0.25">
      <c r="Z82" s="9" t="s">
        <v>155</v>
      </c>
      <c r="AA82" s="9">
        <v>6058401002</v>
      </c>
      <c r="AB82" s="9">
        <v>6058401002</v>
      </c>
      <c r="AC82" s="9" t="s">
        <v>61</v>
      </c>
      <c r="AD82" s="9" t="s">
        <v>62</v>
      </c>
    </row>
    <row r="83" spans="26:30" customFormat="1" x14ac:dyDescent="0.25">
      <c r="Z83" s="9" t="s">
        <v>156</v>
      </c>
      <c r="AA83" s="9">
        <v>6058401003</v>
      </c>
      <c r="AB83" s="9">
        <v>6058401003</v>
      </c>
      <c r="AC83" s="9" t="s">
        <v>61</v>
      </c>
      <c r="AD83" s="9" t="s">
        <v>62</v>
      </c>
    </row>
    <row r="84" spans="26:30" customFormat="1" x14ac:dyDescent="0.25">
      <c r="Z84" s="9" t="s">
        <v>157</v>
      </c>
      <c r="AA84" s="9">
        <v>6058401004</v>
      </c>
      <c r="AB84" s="9">
        <v>6058401004</v>
      </c>
      <c r="AC84" s="9" t="s">
        <v>61</v>
      </c>
      <c r="AD84" s="9" t="s">
        <v>62</v>
      </c>
    </row>
    <row r="85" spans="26:30" customFormat="1" x14ac:dyDescent="0.25">
      <c r="Z85" s="9" t="s">
        <v>158</v>
      </c>
      <c r="AA85" s="9">
        <v>605840110</v>
      </c>
      <c r="AB85" s="8">
        <v>608540110</v>
      </c>
      <c r="AC85" s="9" t="s">
        <v>61</v>
      </c>
      <c r="AD85" s="9" t="s">
        <v>62</v>
      </c>
    </row>
    <row r="86" spans="26:30" customFormat="1" x14ac:dyDescent="0.25">
      <c r="Z86" s="9" t="s">
        <v>159</v>
      </c>
      <c r="AA86" s="9">
        <v>6058401016</v>
      </c>
      <c r="AB86" s="9">
        <v>6058401016</v>
      </c>
      <c r="AC86" s="9" t="s">
        <v>61</v>
      </c>
      <c r="AD86" s="9" t="s">
        <v>62</v>
      </c>
    </row>
    <row r="87" spans="26:30" customFormat="1" x14ac:dyDescent="0.25">
      <c r="Z87" s="9" t="s">
        <v>160</v>
      </c>
      <c r="AA87" s="9">
        <v>6062401</v>
      </c>
      <c r="AB87" s="9">
        <v>6062401</v>
      </c>
      <c r="AC87" s="9" t="s">
        <v>161</v>
      </c>
      <c r="AD87" s="9" t="s">
        <v>125</v>
      </c>
    </row>
    <row r="88" spans="26:30" customFormat="1" x14ac:dyDescent="0.25">
      <c r="Z88" s="9" t="s">
        <v>162</v>
      </c>
      <c r="AA88" s="9">
        <v>6062401001</v>
      </c>
      <c r="AB88" s="8">
        <v>606240101</v>
      </c>
      <c r="AC88" s="9" t="s">
        <v>161</v>
      </c>
      <c r="AD88" s="9" t="s">
        <v>125</v>
      </c>
    </row>
    <row r="89" spans="26:30" customFormat="1" x14ac:dyDescent="0.25">
      <c r="Z89" s="9" t="s">
        <v>163</v>
      </c>
      <c r="AA89" s="9">
        <v>6063401</v>
      </c>
      <c r="AB89" s="9">
        <v>6063401</v>
      </c>
      <c r="AC89" s="9" t="s">
        <v>164</v>
      </c>
      <c r="AD89" s="9" t="s">
        <v>29</v>
      </c>
    </row>
    <row r="90" spans="26:30" customFormat="1" x14ac:dyDescent="0.25">
      <c r="Z90" s="9" t="s">
        <v>165</v>
      </c>
      <c r="AA90" s="9">
        <v>6063401001</v>
      </c>
      <c r="AB90" s="9">
        <v>6063401001</v>
      </c>
      <c r="AC90" s="9" t="s">
        <v>164</v>
      </c>
      <c r="AD90" s="9" t="s">
        <v>29</v>
      </c>
    </row>
    <row r="91" spans="26:30" customFormat="1" x14ac:dyDescent="0.25">
      <c r="Z91" s="9" t="s">
        <v>166</v>
      </c>
      <c r="AA91" s="9">
        <v>6063401004</v>
      </c>
      <c r="AB91" s="9">
        <v>6063401004</v>
      </c>
      <c r="AC91" s="9" t="s">
        <v>164</v>
      </c>
      <c r="AD91" s="9" t="s">
        <v>29</v>
      </c>
    </row>
    <row r="92" spans="26:30" customFormat="1" x14ac:dyDescent="0.25">
      <c r="Z92" s="9" t="s">
        <v>167</v>
      </c>
      <c r="AA92" s="9">
        <v>6641402</v>
      </c>
      <c r="AB92" s="9">
        <v>6641402</v>
      </c>
      <c r="AC92" s="9" t="s">
        <v>168</v>
      </c>
      <c r="AD92" s="9" t="s">
        <v>51</v>
      </c>
    </row>
    <row r="93" spans="26:30" customFormat="1" x14ac:dyDescent="0.25">
      <c r="Z93" s="9" t="s">
        <v>169</v>
      </c>
      <c r="AA93" s="9">
        <v>6641403</v>
      </c>
      <c r="AB93" s="9">
        <v>6641403</v>
      </c>
      <c r="AC93" s="9" t="s">
        <v>168</v>
      </c>
      <c r="AD93" s="9" t="s">
        <v>51</v>
      </c>
    </row>
    <row r="94" spans="26:30" customFormat="1" x14ac:dyDescent="0.25">
      <c r="Z94" s="9" t="s">
        <v>170</v>
      </c>
      <c r="AA94" s="9">
        <v>6641401</v>
      </c>
      <c r="AB94" s="8">
        <v>6078401</v>
      </c>
      <c r="AC94" s="9" t="s">
        <v>168</v>
      </c>
      <c r="AD94" s="9" t="s">
        <v>51</v>
      </c>
    </row>
    <row r="95" spans="26:30" customFormat="1" x14ac:dyDescent="0.25">
      <c r="Z95" s="9" t="s">
        <v>171</v>
      </c>
      <c r="AA95" s="9">
        <v>6744402</v>
      </c>
      <c r="AB95" s="8">
        <v>6083401003</v>
      </c>
      <c r="AC95" s="9" t="s">
        <v>80</v>
      </c>
      <c r="AD95" s="9" t="s">
        <v>20</v>
      </c>
    </row>
    <row r="96" spans="26:30" customFormat="1" x14ac:dyDescent="0.25">
      <c r="Z96" s="9" t="s">
        <v>172</v>
      </c>
      <c r="AA96" s="9">
        <v>6744401</v>
      </c>
      <c r="AB96" s="8">
        <v>6083401002</v>
      </c>
      <c r="AC96" s="9" t="s">
        <v>80</v>
      </c>
      <c r="AD96" s="9" t="s">
        <v>20</v>
      </c>
    </row>
    <row r="97" spans="26:30" customFormat="1" x14ac:dyDescent="0.25">
      <c r="Z97" s="9" t="s">
        <v>173</v>
      </c>
      <c r="AA97" s="9">
        <v>6083401009</v>
      </c>
      <c r="AB97" s="9">
        <v>6083401009</v>
      </c>
      <c r="AC97" s="9" t="s">
        <v>80</v>
      </c>
      <c r="AD97" s="9" t="s">
        <v>20</v>
      </c>
    </row>
    <row r="98" spans="26:30" customFormat="1" x14ac:dyDescent="0.25">
      <c r="Z98" s="9" t="s">
        <v>174</v>
      </c>
      <c r="AA98" s="9">
        <v>6070410</v>
      </c>
      <c r="AB98" s="9">
        <v>6070410</v>
      </c>
      <c r="AC98" s="9" t="s">
        <v>175</v>
      </c>
      <c r="AD98" s="9" t="s">
        <v>51</v>
      </c>
    </row>
    <row r="99" spans="26:30" customFormat="1" x14ac:dyDescent="0.25">
      <c r="Z99" s="9" t="s">
        <v>176</v>
      </c>
      <c r="AA99" s="9">
        <v>6070412</v>
      </c>
      <c r="AB99" s="9">
        <v>6070412</v>
      </c>
      <c r="AC99" s="9" t="s">
        <v>175</v>
      </c>
      <c r="AD99" s="9" t="s">
        <v>51</v>
      </c>
    </row>
    <row r="100" spans="26:30" customFormat="1" x14ac:dyDescent="0.25">
      <c r="Z100" s="9" t="s">
        <v>177</v>
      </c>
      <c r="AA100" s="9">
        <v>6070409</v>
      </c>
      <c r="AB100" s="9">
        <v>6070409</v>
      </c>
      <c r="AC100" s="9" t="s">
        <v>175</v>
      </c>
      <c r="AD100" s="9" t="s">
        <v>51</v>
      </c>
    </row>
    <row r="101" spans="26:30" customFormat="1" x14ac:dyDescent="0.25">
      <c r="Z101" s="9" t="s">
        <v>178</v>
      </c>
      <c r="AA101" s="9">
        <v>6070401</v>
      </c>
      <c r="AB101" s="9">
        <v>6070401</v>
      </c>
      <c r="AC101" s="9" t="s">
        <v>175</v>
      </c>
      <c r="AD101" s="9" t="s">
        <v>51</v>
      </c>
    </row>
    <row r="102" spans="26:30" customFormat="1" x14ac:dyDescent="0.25">
      <c r="Z102" s="9" t="s">
        <v>179</v>
      </c>
      <c r="AA102" s="9">
        <v>6070402001</v>
      </c>
      <c r="AB102" s="8">
        <v>6070407</v>
      </c>
      <c r="AC102" s="9" t="s">
        <v>175</v>
      </c>
      <c r="AD102" s="9" t="s">
        <v>51</v>
      </c>
    </row>
    <row r="103" spans="26:30" customFormat="1" x14ac:dyDescent="0.25">
      <c r="Z103" s="9" t="s">
        <v>180</v>
      </c>
      <c r="AA103" s="9">
        <v>6070402</v>
      </c>
      <c r="AB103" s="9">
        <v>6070402</v>
      </c>
      <c r="AC103" s="9" t="s">
        <v>175</v>
      </c>
      <c r="AD103" s="9" t="s">
        <v>51</v>
      </c>
    </row>
    <row r="104" spans="26:30" customFormat="1" x14ac:dyDescent="0.25">
      <c r="Z104" s="9" t="s">
        <v>181</v>
      </c>
      <c r="AA104" s="9">
        <v>6070403</v>
      </c>
      <c r="AB104" s="9">
        <v>6070403</v>
      </c>
      <c r="AC104" s="9" t="s">
        <v>175</v>
      </c>
      <c r="AD104" s="9" t="s">
        <v>51</v>
      </c>
    </row>
    <row r="105" spans="26:30" customFormat="1" x14ac:dyDescent="0.25">
      <c r="Z105" s="9" t="s">
        <v>182</v>
      </c>
      <c r="AA105" s="9">
        <v>6070408</v>
      </c>
      <c r="AB105" s="9">
        <v>6070408</v>
      </c>
      <c r="AC105" s="9" t="s">
        <v>175</v>
      </c>
      <c r="AD105" s="9" t="s">
        <v>51</v>
      </c>
    </row>
    <row r="106" spans="26:30" customFormat="1" x14ac:dyDescent="0.25">
      <c r="Z106" s="9" t="s">
        <v>183</v>
      </c>
      <c r="AA106" s="9">
        <v>6071401</v>
      </c>
      <c r="AB106" s="9">
        <v>6071401</v>
      </c>
      <c r="AC106" s="9" t="s">
        <v>184</v>
      </c>
      <c r="AD106" s="9" t="s">
        <v>29</v>
      </c>
    </row>
    <row r="107" spans="26:30" customFormat="1" x14ac:dyDescent="0.25">
      <c r="Z107" s="9" t="s">
        <v>185</v>
      </c>
      <c r="AA107" s="9">
        <v>6074401</v>
      </c>
      <c r="AB107" s="9">
        <v>6074401</v>
      </c>
      <c r="AC107" s="9" t="s">
        <v>186</v>
      </c>
      <c r="AD107" s="9" t="s">
        <v>78</v>
      </c>
    </row>
    <row r="108" spans="26:30" customFormat="1" x14ac:dyDescent="0.25">
      <c r="Z108" s="9" t="s">
        <v>187</v>
      </c>
      <c r="AA108" s="9">
        <v>6074401001</v>
      </c>
      <c r="AB108" s="9">
        <v>6074401001</v>
      </c>
      <c r="AC108" s="9" t="s">
        <v>186</v>
      </c>
      <c r="AD108" s="9" t="s">
        <v>78</v>
      </c>
    </row>
    <row r="109" spans="26:30" customFormat="1" x14ac:dyDescent="0.25">
      <c r="Z109" s="9" t="s">
        <v>188</v>
      </c>
      <c r="AA109" s="9">
        <v>6074401003</v>
      </c>
      <c r="AB109" s="9">
        <v>6074401003</v>
      </c>
      <c r="AC109" s="9" t="s">
        <v>186</v>
      </c>
      <c r="AD109" s="9" t="s">
        <v>78</v>
      </c>
    </row>
    <row r="110" spans="26:30" customFormat="1" x14ac:dyDescent="0.25">
      <c r="Z110" s="9" t="s">
        <v>189</v>
      </c>
      <c r="AA110" s="9">
        <v>6649401</v>
      </c>
      <c r="AB110" s="9">
        <v>6649401</v>
      </c>
      <c r="AC110" s="9" t="s">
        <v>190</v>
      </c>
      <c r="AD110" s="9" t="s">
        <v>191</v>
      </c>
    </row>
    <row r="111" spans="26:30" customFormat="1" x14ac:dyDescent="0.25">
      <c r="Z111" s="9" t="s">
        <v>192</v>
      </c>
      <c r="AA111" s="9">
        <v>6159401</v>
      </c>
      <c r="AB111" s="9">
        <v>6159401</v>
      </c>
      <c r="AC111" s="9" t="s">
        <v>193</v>
      </c>
      <c r="AD111" s="9" t="s">
        <v>51</v>
      </c>
    </row>
    <row r="112" spans="26:30" customFormat="1" x14ac:dyDescent="0.25">
      <c r="Z112" s="9" t="s">
        <v>194</v>
      </c>
      <c r="AA112" s="9">
        <v>6006404</v>
      </c>
      <c r="AB112" s="9">
        <v>6006404</v>
      </c>
      <c r="AC112" s="9" t="s">
        <v>195</v>
      </c>
      <c r="AD112" s="9" t="s">
        <v>51</v>
      </c>
    </row>
    <row r="113" spans="26:30" customFormat="1" x14ac:dyDescent="0.25">
      <c r="Z113" s="9" t="s">
        <v>196</v>
      </c>
      <c r="AA113" s="9">
        <v>6006406</v>
      </c>
      <c r="AB113" s="9">
        <v>6006406</v>
      </c>
      <c r="AC113" s="9" t="s">
        <v>195</v>
      </c>
      <c r="AD113" s="9" t="s">
        <v>51</v>
      </c>
    </row>
    <row r="114" spans="26:30" customFormat="1" x14ac:dyDescent="0.25">
      <c r="Z114" s="9" t="s">
        <v>197</v>
      </c>
      <c r="AA114" s="9">
        <v>6006410</v>
      </c>
      <c r="AB114" s="8">
        <v>6006410</v>
      </c>
      <c r="AC114" s="9" t="s">
        <v>198</v>
      </c>
      <c r="AD114" s="9" t="s">
        <v>29</v>
      </c>
    </row>
    <row r="115" spans="26:30" customFormat="1" x14ac:dyDescent="0.25">
      <c r="Z115" s="9" t="s">
        <v>199</v>
      </c>
      <c r="AA115" s="9">
        <v>6006409</v>
      </c>
      <c r="AB115" s="9">
        <v>6006409</v>
      </c>
      <c r="AC115" s="9" t="s">
        <v>195</v>
      </c>
      <c r="AD115" s="9" t="s">
        <v>51</v>
      </c>
    </row>
    <row r="116" spans="26:30" customFormat="1" x14ac:dyDescent="0.25">
      <c r="Z116" s="9" t="s">
        <v>200</v>
      </c>
      <c r="AA116" s="9">
        <v>6006400161</v>
      </c>
      <c r="AB116" s="8">
        <v>6006400161</v>
      </c>
      <c r="AC116" s="9" t="s">
        <v>195</v>
      </c>
      <c r="AD116" s="9" t="s">
        <v>51</v>
      </c>
    </row>
    <row r="117" spans="26:30" customFormat="1" x14ac:dyDescent="0.25">
      <c r="Z117" s="9" t="s">
        <v>201</v>
      </c>
      <c r="AA117" s="9">
        <v>6006412</v>
      </c>
      <c r="AB117" s="9">
        <v>6006412</v>
      </c>
      <c r="AC117" s="9" t="s">
        <v>195</v>
      </c>
      <c r="AD117" s="9" t="s">
        <v>51</v>
      </c>
    </row>
    <row r="118" spans="26:30" customFormat="1" x14ac:dyDescent="0.25">
      <c r="Z118" s="9" t="s">
        <v>202</v>
      </c>
      <c r="AA118" s="9">
        <v>6626426</v>
      </c>
      <c r="AB118" s="8">
        <v>6006408003</v>
      </c>
      <c r="AC118" s="9" t="s">
        <v>203</v>
      </c>
      <c r="AD118" s="9" t="s">
        <v>14</v>
      </c>
    </row>
    <row r="119" spans="26:30" customFormat="1" x14ac:dyDescent="0.25">
      <c r="Z119" s="9" t="s">
        <v>204</v>
      </c>
      <c r="AA119" s="9">
        <v>6006411</v>
      </c>
      <c r="AB119" s="9">
        <v>6006411</v>
      </c>
      <c r="AC119" s="9" t="s">
        <v>195</v>
      </c>
      <c r="AD119" s="9" t="s">
        <v>51</v>
      </c>
    </row>
    <row r="120" spans="26:30" customFormat="1" x14ac:dyDescent="0.25">
      <c r="Z120" s="9" t="s">
        <v>205</v>
      </c>
      <c r="AA120" s="9">
        <v>6626423</v>
      </c>
      <c r="AB120" s="8">
        <v>6006408002</v>
      </c>
      <c r="AC120" s="9" t="s">
        <v>203</v>
      </c>
      <c r="AD120" s="9" t="s">
        <v>14</v>
      </c>
    </row>
    <row r="121" spans="26:30" customFormat="1" x14ac:dyDescent="0.25">
      <c r="Z121" s="9" t="s">
        <v>206</v>
      </c>
      <c r="AA121" s="9">
        <v>6006405</v>
      </c>
      <c r="AB121" s="9">
        <v>6006405</v>
      </c>
      <c r="AC121" s="9" t="s">
        <v>195</v>
      </c>
      <c r="AD121" s="9" t="s">
        <v>51</v>
      </c>
    </row>
    <row r="122" spans="26:30" customFormat="1" x14ac:dyDescent="0.25">
      <c r="Z122" s="9" t="s">
        <v>207</v>
      </c>
      <c r="AA122" s="9">
        <v>6006401</v>
      </c>
      <c r="AB122" s="9">
        <v>6006401</v>
      </c>
      <c r="AC122" s="9" t="s">
        <v>195</v>
      </c>
      <c r="AD122" s="9" t="s">
        <v>51</v>
      </c>
    </row>
    <row r="123" spans="26:30" customFormat="1" x14ac:dyDescent="0.25">
      <c r="Z123" s="9" t="s">
        <v>208</v>
      </c>
      <c r="AA123" s="9">
        <v>6006413</v>
      </c>
      <c r="AB123" s="9">
        <v>6006413</v>
      </c>
      <c r="AC123" s="9" t="s">
        <v>195</v>
      </c>
      <c r="AD123" s="9" t="s">
        <v>51</v>
      </c>
    </row>
    <row r="124" spans="26:30" customFormat="1" x14ac:dyDescent="0.25">
      <c r="Z124" s="9" t="s">
        <v>209</v>
      </c>
      <c r="AA124" s="9">
        <v>6007402</v>
      </c>
      <c r="AB124" s="9">
        <v>6007402</v>
      </c>
      <c r="AC124" s="9" t="s">
        <v>198</v>
      </c>
      <c r="AD124" s="9" t="s">
        <v>29</v>
      </c>
    </row>
    <row r="125" spans="26:30" customFormat="1" x14ac:dyDescent="0.25">
      <c r="Z125" s="9" t="s">
        <v>210</v>
      </c>
      <c r="AA125" s="9">
        <v>6006407</v>
      </c>
      <c r="AB125" s="9">
        <v>6006407</v>
      </c>
      <c r="AC125" s="9" t="s">
        <v>195</v>
      </c>
      <c r="AD125" s="9" t="s">
        <v>51</v>
      </c>
    </row>
    <row r="126" spans="26:30" customFormat="1" x14ac:dyDescent="0.25">
      <c r="Z126" s="9" t="s">
        <v>211</v>
      </c>
      <c r="AA126" s="9">
        <v>6626422</v>
      </c>
      <c r="AB126" s="8">
        <v>6006408</v>
      </c>
      <c r="AC126" s="9" t="s">
        <v>203</v>
      </c>
      <c r="AD126" s="9" t="s">
        <v>14</v>
      </c>
    </row>
    <row r="127" spans="26:30" customFormat="1" x14ac:dyDescent="0.25">
      <c r="Z127" s="9" t="s">
        <v>212</v>
      </c>
      <c r="AA127" s="9">
        <v>6764411</v>
      </c>
      <c r="AB127" s="8">
        <v>6092401019</v>
      </c>
      <c r="AC127" s="9" t="s">
        <v>213</v>
      </c>
      <c r="AD127" s="9" t="s">
        <v>214</v>
      </c>
    </row>
    <row r="128" spans="26:30" customFormat="1" x14ac:dyDescent="0.25">
      <c r="Z128" s="9" t="s">
        <v>215</v>
      </c>
      <c r="AA128" s="9">
        <v>6092401</v>
      </c>
      <c r="AB128" s="9">
        <v>6092401</v>
      </c>
      <c r="AC128" s="9" t="s">
        <v>213</v>
      </c>
      <c r="AD128" s="9" t="s">
        <v>214</v>
      </c>
    </row>
    <row r="129" spans="26:30" customFormat="1" x14ac:dyDescent="0.25">
      <c r="Z129" s="9" t="s">
        <v>216</v>
      </c>
      <c r="AA129" s="9">
        <v>6764405</v>
      </c>
      <c r="AB129" s="8">
        <v>6092401023</v>
      </c>
      <c r="AC129" s="9" t="s">
        <v>213</v>
      </c>
      <c r="AD129" s="9" t="s">
        <v>214</v>
      </c>
    </row>
    <row r="130" spans="26:30" customFormat="1" x14ac:dyDescent="0.25">
      <c r="Z130" s="9" t="s">
        <v>217</v>
      </c>
      <c r="AA130" s="9">
        <v>6764402</v>
      </c>
      <c r="AB130" s="8">
        <v>6092401010</v>
      </c>
      <c r="AC130" s="9" t="s">
        <v>213</v>
      </c>
      <c r="AD130" s="9" t="s">
        <v>214</v>
      </c>
    </row>
    <row r="131" spans="26:30" customFormat="1" x14ac:dyDescent="0.25">
      <c r="Z131" s="9" t="s">
        <v>218</v>
      </c>
      <c r="AA131" s="9">
        <v>6764406</v>
      </c>
      <c r="AB131" s="8">
        <v>6092401107</v>
      </c>
      <c r="AC131" s="9" t="s">
        <v>213</v>
      </c>
      <c r="AD131" s="9" t="s">
        <v>214</v>
      </c>
    </row>
    <row r="132" spans="26:30" customFormat="1" x14ac:dyDescent="0.25">
      <c r="Z132" s="9" t="s">
        <v>219</v>
      </c>
      <c r="AA132" s="9">
        <v>6764404</v>
      </c>
      <c r="AB132" s="8">
        <v>6092401024</v>
      </c>
      <c r="AC132" s="9" t="s">
        <v>213</v>
      </c>
      <c r="AD132" s="9" t="s">
        <v>214</v>
      </c>
    </row>
    <row r="133" spans="26:30" customFormat="1" x14ac:dyDescent="0.25">
      <c r="Z133" s="9" t="s">
        <v>220</v>
      </c>
      <c r="AA133" s="9">
        <v>6764407</v>
      </c>
      <c r="AB133" s="8">
        <v>6092401020</v>
      </c>
      <c r="AC133" s="9" t="s">
        <v>213</v>
      </c>
      <c r="AD133" s="9" t="s">
        <v>214</v>
      </c>
    </row>
    <row r="134" spans="26:30" customFormat="1" x14ac:dyDescent="0.25">
      <c r="Z134" s="9" t="s">
        <v>221</v>
      </c>
      <c r="AA134" s="9">
        <v>6156401</v>
      </c>
      <c r="AB134" s="9">
        <v>6156401</v>
      </c>
      <c r="AC134" s="9" t="s">
        <v>222</v>
      </c>
      <c r="AD134" s="9" t="s">
        <v>51</v>
      </c>
    </row>
    <row r="135" spans="26:30" customFormat="1" x14ac:dyDescent="0.25">
      <c r="Z135" s="9" t="s">
        <v>223</v>
      </c>
      <c r="AA135" s="9">
        <v>6083401</v>
      </c>
      <c r="AB135" s="9">
        <v>6083401</v>
      </c>
      <c r="AC135" s="9" t="s">
        <v>80</v>
      </c>
      <c r="AD135" s="9" t="s">
        <v>20</v>
      </c>
    </row>
    <row r="136" spans="26:30" customFormat="1" x14ac:dyDescent="0.25">
      <c r="Z136" s="9" t="s">
        <v>224</v>
      </c>
      <c r="AA136" s="9">
        <v>6765406</v>
      </c>
      <c r="AB136" s="8">
        <v>6083401112</v>
      </c>
      <c r="AC136" s="9" t="s">
        <v>80</v>
      </c>
      <c r="AD136" s="9" t="s">
        <v>20</v>
      </c>
    </row>
    <row r="137" spans="26:30" customFormat="1" x14ac:dyDescent="0.25">
      <c r="Z137" s="9" t="s">
        <v>225</v>
      </c>
      <c r="AA137" s="9">
        <v>6765403</v>
      </c>
      <c r="AB137" s="8">
        <v>6083401008</v>
      </c>
      <c r="AC137" s="9" t="s">
        <v>80</v>
      </c>
      <c r="AD137" s="9" t="s">
        <v>20</v>
      </c>
    </row>
    <row r="138" spans="26:30" customFormat="1" x14ac:dyDescent="0.25">
      <c r="Z138" s="9" t="s">
        <v>226</v>
      </c>
      <c r="AA138" s="9">
        <v>6083401006</v>
      </c>
      <c r="AB138" s="8">
        <v>6083401006</v>
      </c>
      <c r="AC138" s="9" t="s">
        <v>80</v>
      </c>
      <c r="AD138" s="9" t="s">
        <v>20</v>
      </c>
    </row>
    <row r="139" spans="26:30" customFormat="1" x14ac:dyDescent="0.25">
      <c r="Z139" s="9" t="s">
        <v>227</v>
      </c>
      <c r="AA139" s="9">
        <v>6477401002</v>
      </c>
      <c r="AB139" s="9">
        <v>6477401002</v>
      </c>
      <c r="AC139" s="9" t="s">
        <v>228</v>
      </c>
      <c r="AD139" s="9" t="s">
        <v>125</v>
      </c>
    </row>
    <row r="140" spans="26:30" customFormat="1" x14ac:dyDescent="0.25">
      <c r="Z140" s="9" t="s">
        <v>229</v>
      </c>
      <c r="AA140" s="9">
        <v>6477401001</v>
      </c>
      <c r="AB140" s="9">
        <v>6477401001</v>
      </c>
      <c r="AC140" s="9" t="s">
        <v>228</v>
      </c>
      <c r="AD140" s="9" t="s">
        <v>125</v>
      </c>
    </row>
    <row r="141" spans="26:30" customFormat="1" x14ac:dyDescent="0.25">
      <c r="Z141" s="9" t="s">
        <v>230</v>
      </c>
      <c r="AA141" s="9">
        <v>6477401</v>
      </c>
      <c r="AB141" s="9">
        <v>6477401</v>
      </c>
      <c r="AC141" s="9" t="s">
        <v>228</v>
      </c>
      <c r="AD141" s="9" t="s">
        <v>125</v>
      </c>
    </row>
    <row r="142" spans="26:30" customFormat="1" x14ac:dyDescent="0.25">
      <c r="Z142" s="9" t="s">
        <v>231</v>
      </c>
      <c r="AA142" s="9">
        <v>6079401002</v>
      </c>
      <c r="AB142" s="9">
        <v>6079401002</v>
      </c>
      <c r="AC142" s="9" t="s">
        <v>232</v>
      </c>
      <c r="AD142" s="9" t="s">
        <v>20</v>
      </c>
    </row>
    <row r="143" spans="26:30" customFormat="1" x14ac:dyDescent="0.25">
      <c r="Z143" s="9" t="s">
        <v>233</v>
      </c>
      <c r="AA143" s="9">
        <v>6079401001</v>
      </c>
      <c r="AB143" s="9">
        <v>6079401001</v>
      </c>
      <c r="AC143" s="9" t="s">
        <v>232</v>
      </c>
      <c r="AD143" s="9" t="s">
        <v>20</v>
      </c>
    </row>
    <row r="144" spans="26:30" customFormat="1" x14ac:dyDescent="0.25">
      <c r="Z144" s="9" t="s">
        <v>234</v>
      </c>
      <c r="AA144" s="9">
        <v>6079401</v>
      </c>
      <c r="AB144" s="9">
        <v>6079401</v>
      </c>
      <c r="AC144" s="9" t="s">
        <v>232</v>
      </c>
      <c r="AD144" s="9" t="s">
        <v>20</v>
      </c>
    </row>
    <row r="145" spans="26:30" customFormat="1" x14ac:dyDescent="0.25">
      <c r="Z145" s="9" t="s">
        <v>235</v>
      </c>
      <c r="AA145" s="9">
        <v>6079401003</v>
      </c>
      <c r="AB145" s="9">
        <v>6079401003</v>
      </c>
      <c r="AC145" s="9" t="s">
        <v>232</v>
      </c>
      <c r="AD145" s="9" t="s">
        <v>20</v>
      </c>
    </row>
    <row r="146" spans="26:30" customFormat="1" x14ac:dyDescent="0.25">
      <c r="Z146" s="9" t="s">
        <v>236</v>
      </c>
      <c r="AA146" s="9">
        <v>6080401</v>
      </c>
      <c r="AB146" s="9">
        <v>6080401</v>
      </c>
      <c r="AC146" s="9" t="s">
        <v>237</v>
      </c>
      <c r="AD146" s="9" t="s">
        <v>51</v>
      </c>
    </row>
    <row r="147" spans="26:30" customFormat="1" x14ac:dyDescent="0.25">
      <c r="Z147" s="9" t="s">
        <v>238</v>
      </c>
      <c r="AA147" s="9">
        <v>6080402</v>
      </c>
      <c r="AB147" s="9">
        <v>6080402</v>
      </c>
      <c r="AC147" s="9" t="s">
        <v>237</v>
      </c>
      <c r="AD147" s="9" t="s">
        <v>51</v>
      </c>
    </row>
    <row r="148" spans="26:30" customFormat="1" x14ac:dyDescent="0.25">
      <c r="Z148" s="9" t="s">
        <v>239</v>
      </c>
      <c r="AA148" s="9">
        <v>6039401001</v>
      </c>
      <c r="AB148" s="9">
        <v>6039401001</v>
      </c>
      <c r="AC148" s="9" t="s">
        <v>240</v>
      </c>
      <c r="AD148" s="9" t="s">
        <v>20</v>
      </c>
    </row>
    <row r="149" spans="26:30" customFormat="1" x14ac:dyDescent="0.25">
      <c r="Z149" s="9" t="s">
        <v>241</v>
      </c>
      <c r="AA149" s="9">
        <v>6039401005</v>
      </c>
      <c r="AB149" s="9">
        <v>6039401005</v>
      </c>
      <c r="AC149" s="9" t="s">
        <v>240</v>
      </c>
      <c r="AD149" s="9" t="s">
        <v>20</v>
      </c>
    </row>
    <row r="150" spans="26:30" customFormat="1" x14ac:dyDescent="0.25">
      <c r="Z150" s="9" t="s">
        <v>242</v>
      </c>
      <c r="AA150" s="9">
        <v>6039401</v>
      </c>
      <c r="AB150" s="9">
        <v>6039401</v>
      </c>
      <c r="AC150" s="9" t="s">
        <v>240</v>
      </c>
      <c r="AD150" s="9" t="s">
        <v>20</v>
      </c>
    </row>
    <row r="151" spans="26:30" customFormat="1" x14ac:dyDescent="0.25">
      <c r="Z151" s="9" t="s">
        <v>243</v>
      </c>
      <c r="AA151" s="9">
        <v>6039401003</v>
      </c>
      <c r="AB151" s="9">
        <v>6039401003</v>
      </c>
      <c r="AC151" s="9" t="s">
        <v>240</v>
      </c>
      <c r="AD151" s="9" t="s">
        <v>20</v>
      </c>
    </row>
    <row r="152" spans="26:30" customFormat="1" x14ac:dyDescent="0.25">
      <c r="Z152" s="9" t="s">
        <v>244</v>
      </c>
      <c r="AA152" s="9">
        <v>6039401002</v>
      </c>
      <c r="AB152" s="9">
        <v>6039401002</v>
      </c>
      <c r="AC152" s="9" t="s">
        <v>240</v>
      </c>
      <c r="AD152" s="9" t="s">
        <v>20</v>
      </c>
    </row>
    <row r="153" spans="26:30" customFormat="1" x14ac:dyDescent="0.25">
      <c r="Z153" s="9" t="s">
        <v>245</v>
      </c>
      <c r="AA153" s="9">
        <v>6039401006</v>
      </c>
      <c r="AB153" s="9">
        <v>6039401006</v>
      </c>
      <c r="AC153" s="9" t="s">
        <v>240</v>
      </c>
      <c r="AD153" s="9" t="s">
        <v>20</v>
      </c>
    </row>
    <row r="154" spans="26:30" customFormat="1" x14ac:dyDescent="0.25">
      <c r="Z154" s="9" t="s">
        <v>246</v>
      </c>
      <c r="AA154" s="9">
        <f t="shared" ref="AA154:AA155" si="1">AB154</f>
        <v>6081401001</v>
      </c>
      <c r="AB154" s="22">
        <v>6081401001</v>
      </c>
      <c r="AC154" s="9" t="s">
        <v>247</v>
      </c>
      <c r="AD154" s="9" t="s">
        <v>51</v>
      </c>
    </row>
    <row r="155" spans="26:30" customFormat="1" x14ac:dyDescent="0.25">
      <c r="Z155" s="9" t="s">
        <v>248</v>
      </c>
      <c r="AA155" s="9">
        <f t="shared" si="1"/>
        <v>6081401</v>
      </c>
      <c r="AB155" s="22">
        <v>6081401</v>
      </c>
      <c r="AC155" s="9" t="s">
        <v>247</v>
      </c>
      <c r="AD155" s="9" t="s">
        <v>51</v>
      </c>
    </row>
    <row r="156" spans="26:30" customFormat="1" x14ac:dyDescent="0.25">
      <c r="Z156" s="9" t="s">
        <v>249</v>
      </c>
      <c r="AA156" s="9">
        <v>6636401</v>
      </c>
      <c r="AB156" s="9">
        <v>6636401</v>
      </c>
      <c r="AC156" s="9" t="s">
        <v>250</v>
      </c>
      <c r="AD156" s="9" t="s">
        <v>251</v>
      </c>
    </row>
    <row r="157" spans="26:30" customFormat="1" x14ac:dyDescent="0.25">
      <c r="Z157" s="9" t="s">
        <v>252</v>
      </c>
      <c r="AA157" s="9">
        <v>6636401001</v>
      </c>
      <c r="AB157" s="9">
        <v>6636401001</v>
      </c>
      <c r="AC157" s="9" t="s">
        <v>250</v>
      </c>
      <c r="AD157" s="9" t="s">
        <v>251</v>
      </c>
    </row>
    <row r="158" spans="26:30" customFormat="1" x14ac:dyDescent="0.25">
      <c r="Z158" s="9" t="s">
        <v>253</v>
      </c>
      <c r="AA158" s="9">
        <v>6346401</v>
      </c>
      <c r="AB158" s="8">
        <v>6346402</v>
      </c>
      <c r="AC158" s="9" t="s">
        <v>254</v>
      </c>
      <c r="AD158" s="9" t="s">
        <v>191</v>
      </c>
    </row>
    <row r="159" spans="26:30" customFormat="1" x14ac:dyDescent="0.25">
      <c r="Z159" s="9" t="s">
        <v>255</v>
      </c>
      <c r="AA159" s="9">
        <v>6092401021</v>
      </c>
      <c r="AB159" s="9">
        <v>6092401021</v>
      </c>
      <c r="AC159" s="9" t="s">
        <v>213</v>
      </c>
      <c r="AD159" s="9" t="s">
        <v>214</v>
      </c>
    </row>
    <row r="160" spans="26:30" customFormat="1" x14ac:dyDescent="0.25">
      <c r="Z160" s="9" t="s">
        <v>256</v>
      </c>
      <c r="AA160" s="9">
        <v>6092401016</v>
      </c>
      <c r="AB160" s="9" t="s">
        <v>257</v>
      </c>
      <c r="AC160" s="9" t="s">
        <v>213</v>
      </c>
      <c r="AD160" s="9" t="s">
        <v>214</v>
      </c>
    </row>
    <row r="161" spans="26:30" customFormat="1" x14ac:dyDescent="0.25">
      <c r="Z161" s="9" t="s">
        <v>258</v>
      </c>
      <c r="AA161" s="9">
        <v>6092401022</v>
      </c>
      <c r="AB161" s="9">
        <v>6092401022</v>
      </c>
      <c r="AC161" s="9" t="s">
        <v>213</v>
      </c>
      <c r="AD161" s="9" t="s">
        <v>214</v>
      </c>
    </row>
    <row r="162" spans="26:30" customFormat="1" x14ac:dyDescent="0.25">
      <c r="Z162" s="9" t="s">
        <v>259</v>
      </c>
      <c r="AA162" s="9">
        <v>6088401</v>
      </c>
      <c r="AB162" s="9">
        <v>6088401</v>
      </c>
      <c r="AC162" s="9" t="s">
        <v>260</v>
      </c>
      <c r="AD162" s="9" t="s">
        <v>29</v>
      </c>
    </row>
    <row r="163" spans="26:30" customFormat="1" x14ac:dyDescent="0.25">
      <c r="Z163" s="9" t="s">
        <v>261</v>
      </c>
      <c r="AA163" s="9">
        <v>6088401001</v>
      </c>
      <c r="AB163" s="9">
        <v>6088401001</v>
      </c>
      <c r="AC163" s="9" t="s">
        <v>260</v>
      </c>
      <c r="AD163" s="9" t="s">
        <v>29</v>
      </c>
    </row>
    <row r="164" spans="26:30" customFormat="1" x14ac:dyDescent="0.25">
      <c r="Z164" s="9" t="s">
        <v>262</v>
      </c>
      <c r="AA164" s="9">
        <v>6088401002</v>
      </c>
      <c r="AB164" s="9">
        <v>6088401002</v>
      </c>
      <c r="AC164" s="9" t="s">
        <v>260</v>
      </c>
      <c r="AD164" s="9" t="s">
        <v>29</v>
      </c>
    </row>
    <row r="165" spans="26:30" customFormat="1" x14ac:dyDescent="0.25">
      <c r="Z165" s="9" t="s">
        <v>263</v>
      </c>
      <c r="AA165" s="9">
        <v>6089401</v>
      </c>
      <c r="AB165" s="9">
        <v>6089401</v>
      </c>
      <c r="AC165" s="9" t="s">
        <v>264</v>
      </c>
      <c r="AD165" s="9" t="s">
        <v>191</v>
      </c>
    </row>
    <row r="166" spans="26:30" customFormat="1" x14ac:dyDescent="0.25">
      <c r="Z166" s="9" t="s">
        <v>265</v>
      </c>
      <c r="AA166" s="9">
        <v>6630401</v>
      </c>
      <c r="AB166" s="9">
        <v>6630401</v>
      </c>
      <c r="AC166" s="9" t="s">
        <v>266</v>
      </c>
      <c r="AD166" s="9" t="s">
        <v>51</v>
      </c>
    </row>
    <row r="167" spans="26:30" customFormat="1" x14ac:dyDescent="0.25">
      <c r="Z167" s="9" t="s">
        <v>267</v>
      </c>
      <c r="AA167" s="9">
        <v>6630402</v>
      </c>
      <c r="AB167" s="8">
        <v>6630401001</v>
      </c>
      <c r="AC167" s="9" t="s">
        <v>266</v>
      </c>
      <c r="AD167" s="9" t="s">
        <v>51</v>
      </c>
    </row>
    <row r="168" spans="26:30" customFormat="1" x14ac:dyDescent="0.25">
      <c r="Z168" s="9" t="s">
        <v>268</v>
      </c>
      <c r="AA168" s="9">
        <v>6340401</v>
      </c>
      <c r="AB168" s="9">
        <v>6340401</v>
      </c>
      <c r="AC168" s="9" t="s">
        <v>269</v>
      </c>
      <c r="AD168" s="9" t="s">
        <v>191</v>
      </c>
    </row>
    <row r="169" spans="26:30" customFormat="1" x14ac:dyDescent="0.25">
      <c r="Z169" s="9" t="s">
        <v>270</v>
      </c>
      <c r="AA169" s="9">
        <v>6093401</v>
      </c>
      <c r="AB169" s="9">
        <v>6093401</v>
      </c>
      <c r="AC169" s="9" t="s">
        <v>13</v>
      </c>
      <c r="AD169" s="9" t="s">
        <v>14</v>
      </c>
    </row>
    <row r="170" spans="26:30" customFormat="1" x14ac:dyDescent="0.25">
      <c r="Z170" s="9" t="s">
        <v>271</v>
      </c>
      <c r="AA170" s="9">
        <v>6093401007</v>
      </c>
      <c r="AB170" s="9">
        <v>6093401007</v>
      </c>
      <c r="AC170" s="9" t="s">
        <v>13</v>
      </c>
      <c r="AD170" s="9" t="s">
        <v>14</v>
      </c>
    </row>
    <row r="171" spans="26:30" customFormat="1" x14ac:dyDescent="0.25">
      <c r="Z171" s="9" t="s">
        <v>272</v>
      </c>
      <c r="AA171" s="9">
        <v>6093401039</v>
      </c>
      <c r="AB171" s="9">
        <v>6093401039</v>
      </c>
      <c r="AC171" s="9" t="s">
        <v>13</v>
      </c>
      <c r="AD171" s="9" t="s">
        <v>14</v>
      </c>
    </row>
    <row r="172" spans="26:30" customFormat="1" x14ac:dyDescent="0.25">
      <c r="Z172" s="9" t="s">
        <v>273</v>
      </c>
      <c r="AA172" s="9">
        <v>6093401034</v>
      </c>
      <c r="AB172" s="9">
        <v>6093401034</v>
      </c>
      <c r="AC172" s="9" t="s">
        <v>13</v>
      </c>
      <c r="AD172" s="9" t="s">
        <v>14</v>
      </c>
    </row>
    <row r="173" spans="26:30" customFormat="1" x14ac:dyDescent="0.25">
      <c r="Z173" s="9" t="s">
        <v>274</v>
      </c>
      <c r="AA173" s="9">
        <v>6093401029</v>
      </c>
      <c r="AB173" s="9">
        <v>6093401029</v>
      </c>
      <c r="AC173" s="9" t="s">
        <v>13</v>
      </c>
      <c r="AD173" s="9" t="s">
        <v>14</v>
      </c>
    </row>
    <row r="174" spans="26:30" customFormat="1" x14ac:dyDescent="0.25">
      <c r="Z174" s="9" t="s">
        <v>275</v>
      </c>
      <c r="AA174" s="9">
        <v>6093401032</v>
      </c>
      <c r="AB174" s="9">
        <v>6093401032</v>
      </c>
      <c r="AC174" s="9" t="s">
        <v>13</v>
      </c>
      <c r="AD174" s="9" t="s">
        <v>14</v>
      </c>
    </row>
    <row r="175" spans="26:30" customFormat="1" x14ac:dyDescent="0.25">
      <c r="Z175" s="9" t="s">
        <v>276</v>
      </c>
      <c r="AA175" s="9">
        <v>6093401010</v>
      </c>
      <c r="AB175" s="9">
        <v>6093401010</v>
      </c>
      <c r="AC175" s="9" t="s">
        <v>13</v>
      </c>
      <c r="AD175" s="9" t="s">
        <v>14</v>
      </c>
    </row>
    <row r="176" spans="26:30" customFormat="1" x14ac:dyDescent="0.25">
      <c r="Z176" s="9" t="s">
        <v>277</v>
      </c>
      <c r="AA176" s="9">
        <v>609340107</v>
      </c>
      <c r="AB176" s="9">
        <v>609340107</v>
      </c>
      <c r="AC176" s="9" t="s">
        <v>13</v>
      </c>
      <c r="AD176" s="9" t="s">
        <v>14</v>
      </c>
    </row>
    <row r="177" spans="26:30" customFormat="1" x14ac:dyDescent="0.25">
      <c r="Z177" s="9" t="s">
        <v>278</v>
      </c>
      <c r="AA177" s="9">
        <v>6093401037</v>
      </c>
      <c r="AB177" s="9">
        <v>6093401037</v>
      </c>
      <c r="AC177" s="9" t="s">
        <v>13</v>
      </c>
      <c r="AD177" s="9" t="s">
        <v>14</v>
      </c>
    </row>
    <row r="178" spans="26:30" customFormat="1" x14ac:dyDescent="0.25">
      <c r="Z178" s="9" t="s">
        <v>279</v>
      </c>
      <c r="AA178" s="9">
        <v>6093401030</v>
      </c>
      <c r="AB178" s="9">
        <v>6093401030</v>
      </c>
      <c r="AC178" s="9" t="s">
        <v>13</v>
      </c>
      <c r="AD178" s="9" t="s">
        <v>14</v>
      </c>
    </row>
    <row r="179" spans="26:30" customFormat="1" x14ac:dyDescent="0.25">
      <c r="Z179" s="9" t="s">
        <v>280</v>
      </c>
      <c r="AA179" s="9">
        <v>6093401028</v>
      </c>
      <c r="AB179" s="9">
        <v>6093401028</v>
      </c>
      <c r="AC179" s="9" t="s">
        <v>13</v>
      </c>
      <c r="AD179" s="9" t="s">
        <v>14</v>
      </c>
    </row>
    <row r="180" spans="26:30" customFormat="1" x14ac:dyDescent="0.25">
      <c r="Z180" s="9" t="s">
        <v>281</v>
      </c>
      <c r="AA180" s="9">
        <v>6093401040</v>
      </c>
      <c r="AB180" s="9">
        <v>6093401040</v>
      </c>
      <c r="AC180" s="9" t="s">
        <v>13</v>
      </c>
      <c r="AD180" s="9" t="s">
        <v>14</v>
      </c>
    </row>
    <row r="181" spans="26:30" customFormat="1" x14ac:dyDescent="0.25">
      <c r="Z181" s="9" t="s">
        <v>282</v>
      </c>
      <c r="AA181" s="9">
        <v>609340106</v>
      </c>
      <c r="AB181" s="9">
        <v>609340106</v>
      </c>
      <c r="AC181" s="9" t="s">
        <v>13</v>
      </c>
      <c r="AD181" s="9" t="s">
        <v>14</v>
      </c>
    </row>
    <row r="182" spans="26:30" customFormat="1" x14ac:dyDescent="0.25">
      <c r="Z182" s="9" t="s">
        <v>283</v>
      </c>
      <c r="AA182" s="9">
        <f>AB182</f>
        <v>609340114</v>
      </c>
      <c r="AB182" s="22">
        <v>609340114</v>
      </c>
      <c r="AC182" s="9" t="s">
        <v>13</v>
      </c>
      <c r="AD182" s="9" t="s">
        <v>14</v>
      </c>
    </row>
    <row r="183" spans="26:30" customFormat="1" x14ac:dyDescent="0.25">
      <c r="Z183" s="9" t="s">
        <v>284</v>
      </c>
      <c r="AA183" s="9">
        <v>6093401038</v>
      </c>
      <c r="AB183" s="9">
        <v>6093401038</v>
      </c>
      <c r="AC183" s="9" t="s">
        <v>13</v>
      </c>
      <c r="AD183" s="9" t="s">
        <v>14</v>
      </c>
    </row>
    <row r="184" spans="26:30" customFormat="1" x14ac:dyDescent="0.25">
      <c r="Z184" s="9" t="s">
        <v>285</v>
      </c>
      <c r="AA184" s="9">
        <v>6093401033</v>
      </c>
      <c r="AB184" s="9">
        <v>6093401033</v>
      </c>
      <c r="AC184" s="9" t="s">
        <v>13</v>
      </c>
      <c r="AD184" s="9" t="s">
        <v>14</v>
      </c>
    </row>
  </sheetData>
  <mergeCells count="1">
    <mergeCell ref="D3:O3"/>
  </mergeCells>
  <conditionalFormatting sqref="AA2:AA91 AA93:AA184">
    <cfRule type="duplicateValues" priority="3"/>
  </conditionalFormatting>
  <conditionalFormatting sqref="AA2:AA184">
    <cfRule type="duplicateValues" priority="2"/>
  </conditionalFormatting>
  <conditionalFormatting sqref="AA182">
    <cfRule type="duplicateValues" priority="4"/>
  </conditionalFormatting>
  <conditionalFormatting sqref="AB182">
    <cfRule type="duplicateValues" priority="5"/>
  </conditionalFormatting>
  <conditionalFormatting sqref="AB183">
    <cfRule type="duplicateValues" priority="6"/>
  </conditionalFormatting>
  <conditionalFormatting sqref="AE1:AE1048576">
    <cfRule type="duplicateValues" priority="1"/>
  </conditionalFormatting>
  <dataValidations count="4">
    <dataValidation type="list" allowBlank="1" showInputMessage="1" showErrorMessage="1" sqref="G5">
      <formula1>d</formula1>
    </dataValidation>
    <dataValidation type="list" allowBlank="1" showInputMessage="1" showErrorMessage="1" sqref="G7">
      <formula1>auditor</formula1>
    </dataValidation>
    <dataValidation type="list" allowBlank="1" showInputMessage="1" showErrorMessage="1" sqref="G13">
      <formula1>tgl</formula1>
    </dataValidation>
    <dataValidation type="list" allowBlank="1" showInputMessage="1" showErrorMessage="1" sqref="G11">
      <formula1>bulan</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3"/>
  <sheetViews>
    <sheetView zoomScale="80" zoomScaleNormal="80" workbookViewId="0">
      <selection activeCell="H29" sqref="H28:H29"/>
    </sheetView>
  </sheetViews>
  <sheetFormatPr defaultRowHeight="15" x14ac:dyDescent="0.25"/>
  <cols>
    <col min="1" max="1" width="2.28515625" style="24" customWidth="1"/>
    <col min="2" max="2" width="9.140625" style="25"/>
    <col min="3" max="3" width="23.28515625" style="26" customWidth="1"/>
    <col min="4" max="4" width="23.28515625" style="25" customWidth="1"/>
    <col min="5" max="5" width="30.5703125" style="25" customWidth="1"/>
    <col min="6" max="7" width="9.140625" style="25"/>
    <col min="8" max="8" width="31" style="25" customWidth="1"/>
    <col min="9" max="9" width="1.42578125" style="25" customWidth="1"/>
    <col min="10" max="11" width="9.140625" style="25"/>
    <col min="12" max="15" width="11" style="25" customWidth="1"/>
    <col min="16" max="16384" width="9.140625" style="25"/>
  </cols>
  <sheetData>
    <row r="1" spans="1:20" x14ac:dyDescent="0.25">
      <c r="A1" s="24" t="b">
        <v>1</v>
      </c>
    </row>
    <row r="2" spans="1:20" x14ac:dyDescent="0.25">
      <c r="B2" s="374" t="s">
        <v>286</v>
      </c>
      <c r="C2" s="374"/>
      <c r="D2" s="374"/>
      <c r="E2" s="374"/>
      <c r="F2" s="374"/>
      <c r="G2" s="374"/>
      <c r="H2" s="374"/>
      <c r="I2" s="374"/>
      <c r="J2" s="374"/>
      <c r="K2" s="374"/>
      <c r="L2" s="374"/>
      <c r="M2" s="374"/>
      <c r="N2" s="27"/>
      <c r="O2" s="27"/>
      <c r="P2" s="375" t="e">
        <v>#VALUE!</v>
      </c>
      <c r="Q2" s="375"/>
      <c r="R2" s="375"/>
      <c r="S2" s="375"/>
      <c r="T2" s="375"/>
    </row>
    <row r="3" spans="1:20" ht="15.75" x14ac:dyDescent="0.25">
      <c r="B3" s="376" t="s">
        <v>287</v>
      </c>
      <c r="C3" s="376"/>
      <c r="D3" s="376"/>
      <c r="E3" s="28"/>
      <c r="F3" s="28"/>
      <c r="G3" s="28"/>
      <c r="H3" s="28"/>
      <c r="I3" s="28"/>
      <c r="J3" s="28"/>
      <c r="K3" s="28"/>
      <c r="L3" s="28"/>
      <c r="M3" s="28"/>
      <c r="N3" s="27"/>
      <c r="O3" s="27"/>
      <c r="P3" s="375"/>
      <c r="Q3" s="375"/>
      <c r="R3" s="375"/>
      <c r="S3" s="375"/>
      <c r="T3" s="375"/>
    </row>
    <row r="4" spans="1:20" x14ac:dyDescent="0.25">
      <c r="B4" s="29" t="s">
        <v>288</v>
      </c>
      <c r="C4" s="30"/>
      <c r="D4" s="30"/>
      <c r="E4" s="30"/>
      <c r="F4" s="30"/>
      <c r="G4" s="30"/>
      <c r="H4" s="30"/>
      <c r="I4" s="30"/>
      <c r="J4" s="30"/>
      <c r="K4" s="30"/>
      <c r="L4" s="30"/>
      <c r="M4" s="30"/>
      <c r="N4" s="30"/>
      <c r="O4" s="30"/>
      <c r="P4" s="30"/>
    </row>
    <row r="5" spans="1:20" ht="15.75" x14ac:dyDescent="0.25">
      <c r="B5" s="377" t="s">
        <v>289</v>
      </c>
      <c r="C5" s="377"/>
      <c r="D5" s="378" t="s">
        <v>23</v>
      </c>
      <c r="E5" s="378"/>
      <c r="F5" s="378"/>
      <c r="G5" s="378"/>
      <c r="H5" s="378"/>
      <c r="I5" s="30"/>
      <c r="J5" s="30"/>
      <c r="K5" s="30"/>
      <c r="L5" s="30"/>
      <c r="M5" s="30"/>
      <c r="Q5" s="379" t="s">
        <v>290</v>
      </c>
      <c r="R5" s="380"/>
      <c r="S5" s="380"/>
    </row>
    <row r="6" spans="1:20" ht="15.75" x14ac:dyDescent="0.25">
      <c r="B6" s="377" t="s">
        <v>291</v>
      </c>
      <c r="C6" s="377"/>
      <c r="D6" s="387" t="s">
        <v>62</v>
      </c>
      <c r="E6" s="387"/>
      <c r="F6" s="387"/>
      <c r="G6" s="387"/>
      <c r="H6" s="387"/>
      <c r="I6" s="30"/>
      <c r="J6" s="30"/>
      <c r="K6" s="30"/>
      <c r="L6" s="30"/>
      <c r="M6" s="30"/>
      <c r="N6" s="30"/>
      <c r="O6" s="30"/>
      <c r="P6" s="30"/>
    </row>
    <row r="7" spans="1:20" ht="15.75" x14ac:dyDescent="0.25">
      <c r="B7" s="377" t="s">
        <v>292</v>
      </c>
      <c r="C7" s="377"/>
      <c r="D7" s="387">
        <v>0</v>
      </c>
      <c r="E7" s="387"/>
      <c r="F7" s="387"/>
      <c r="G7" s="387"/>
      <c r="H7" s="387"/>
      <c r="I7" s="30"/>
      <c r="J7" s="30"/>
      <c r="K7" s="30"/>
      <c r="L7" s="30"/>
      <c r="M7" s="30"/>
      <c r="N7" s="30"/>
      <c r="O7" s="30"/>
      <c r="P7" s="30"/>
    </row>
    <row r="8" spans="1:20" ht="15.75" x14ac:dyDescent="0.25">
      <c r="B8" s="377" t="s">
        <v>293</v>
      </c>
      <c r="C8" s="377"/>
      <c r="D8" s="31" t="s">
        <v>294</v>
      </c>
      <c r="E8" s="388">
        <v>2026</v>
      </c>
      <c r="F8" s="388"/>
      <c r="G8" s="388"/>
      <c r="H8" s="388"/>
      <c r="I8" s="30"/>
      <c r="J8" s="30"/>
      <c r="K8" s="30"/>
      <c r="L8" s="30"/>
      <c r="M8" s="30"/>
      <c r="N8" s="30"/>
      <c r="O8" s="30"/>
      <c r="P8" s="30"/>
    </row>
    <row r="9" spans="1:20" x14ac:dyDescent="0.25">
      <c r="B9" s="30"/>
      <c r="C9" s="30"/>
      <c r="D9" s="30"/>
      <c r="E9" s="30"/>
      <c r="F9" s="30"/>
      <c r="G9" s="30"/>
      <c r="H9" s="30"/>
      <c r="I9" s="30"/>
      <c r="J9" s="30"/>
      <c r="K9" s="30"/>
      <c r="L9" s="30"/>
      <c r="M9" s="30"/>
      <c r="N9" s="30"/>
      <c r="O9" s="30"/>
      <c r="P9" s="30"/>
    </row>
    <row r="10" spans="1:20" ht="15.75" thickBot="1" x14ac:dyDescent="0.3">
      <c r="B10" s="395" t="s">
        <v>295</v>
      </c>
      <c r="C10" s="397" t="s">
        <v>296</v>
      </c>
      <c r="D10" s="395"/>
      <c r="E10" s="397" t="s">
        <v>297</v>
      </c>
      <c r="F10" s="381" t="s">
        <v>298</v>
      </c>
      <c r="G10" s="383" t="s">
        <v>299</v>
      </c>
      <c r="H10" s="385" t="s">
        <v>300</v>
      </c>
      <c r="I10" s="30"/>
      <c r="J10" s="30"/>
      <c r="K10" s="30"/>
      <c r="L10" s="30"/>
      <c r="M10" s="30"/>
      <c r="N10" s="30"/>
      <c r="O10" s="30"/>
      <c r="P10" s="30"/>
    </row>
    <row r="11" spans="1:20" x14ac:dyDescent="0.25">
      <c r="B11" s="396"/>
      <c r="C11" s="398"/>
      <c r="D11" s="396"/>
      <c r="E11" s="398"/>
      <c r="F11" s="382"/>
      <c r="G11" s="384"/>
      <c r="H11" s="386"/>
      <c r="I11" s="30"/>
      <c r="J11" s="30"/>
      <c r="K11" s="32"/>
      <c r="L11" s="32"/>
      <c r="M11" s="32"/>
      <c r="N11" s="32"/>
      <c r="O11" s="32"/>
      <c r="P11" s="32"/>
      <c r="Q11" s="33"/>
      <c r="R11" s="33"/>
      <c r="S11" s="33"/>
    </row>
    <row r="12" spans="1:20" ht="15.75" thickBot="1" x14ac:dyDescent="0.3">
      <c r="B12" s="34"/>
      <c r="C12" s="34"/>
      <c r="D12" s="34"/>
      <c r="E12" s="34"/>
      <c r="F12" s="34"/>
      <c r="G12" s="34"/>
      <c r="H12" s="34"/>
      <c r="I12" s="30"/>
      <c r="J12" s="30"/>
      <c r="K12" s="32"/>
      <c r="L12" s="32"/>
      <c r="M12" s="32"/>
      <c r="N12" s="32"/>
      <c r="O12" s="32"/>
      <c r="P12" s="32"/>
      <c r="Q12" s="33"/>
      <c r="R12" s="33"/>
      <c r="S12" s="33"/>
    </row>
    <row r="13" spans="1:20" ht="15.75" thickBot="1" x14ac:dyDescent="0.3">
      <c r="A13" s="24">
        <v>1</v>
      </c>
      <c r="B13" s="389" t="s">
        <v>301</v>
      </c>
      <c r="C13" s="389"/>
      <c r="D13" s="389"/>
      <c r="E13" s="35"/>
      <c r="F13" s="36">
        <v>2</v>
      </c>
      <c r="G13" s="36">
        <v>2</v>
      </c>
      <c r="H13" s="37">
        <v>1</v>
      </c>
      <c r="I13" s="30"/>
      <c r="J13" s="30"/>
      <c r="K13" s="32"/>
      <c r="L13" s="38" t="s">
        <v>301</v>
      </c>
      <c r="M13" s="39">
        <v>1</v>
      </c>
      <c r="N13" s="32"/>
      <c r="O13" s="32"/>
      <c r="P13" s="32"/>
      <c r="Q13" s="33"/>
      <c r="R13" s="33"/>
      <c r="S13" s="33"/>
    </row>
    <row r="14" spans="1:20" ht="15.75" thickBot="1" x14ac:dyDescent="0.3">
      <c r="B14" s="40">
        <v>1</v>
      </c>
      <c r="C14" s="390" t="s">
        <v>302</v>
      </c>
      <c r="D14" s="390"/>
      <c r="E14" s="41" t="s">
        <v>303</v>
      </c>
      <c r="F14" s="42">
        <v>1</v>
      </c>
      <c r="G14" s="43">
        <v>1</v>
      </c>
      <c r="H14" s="44">
        <v>1</v>
      </c>
      <c r="I14" s="30"/>
      <c r="J14" s="30"/>
      <c r="K14" s="32"/>
      <c r="L14" s="38" t="s">
        <v>304</v>
      </c>
      <c r="M14" s="39">
        <v>1</v>
      </c>
      <c r="N14" s="32"/>
      <c r="O14" s="32"/>
      <c r="P14" s="32"/>
      <c r="Q14" s="33"/>
      <c r="R14" s="33"/>
      <c r="S14" s="33"/>
    </row>
    <row r="15" spans="1:20" ht="15.75" thickBot="1" x14ac:dyDescent="0.3">
      <c r="B15" s="45">
        <v>2</v>
      </c>
      <c r="C15" s="391"/>
      <c r="D15" s="391"/>
      <c r="E15" s="46" t="s">
        <v>305</v>
      </c>
      <c r="F15" s="47">
        <v>1</v>
      </c>
      <c r="G15" s="48">
        <v>1</v>
      </c>
      <c r="H15" s="49">
        <v>1</v>
      </c>
      <c r="I15" s="30"/>
      <c r="J15" s="30"/>
      <c r="K15" s="32"/>
      <c r="L15" s="38" t="s">
        <v>306</v>
      </c>
      <c r="M15" s="39">
        <v>0.94444444444444442</v>
      </c>
      <c r="N15" s="32"/>
      <c r="O15" s="32"/>
      <c r="P15" s="32"/>
      <c r="Q15" s="33"/>
      <c r="R15" s="33"/>
      <c r="S15" s="33"/>
    </row>
    <row r="16" spans="1:20" ht="15.75" thickBot="1" x14ac:dyDescent="0.3">
      <c r="B16" s="34"/>
      <c r="C16" s="34"/>
      <c r="D16" s="34"/>
      <c r="E16" s="34"/>
      <c r="F16" s="34"/>
      <c r="G16" s="34"/>
      <c r="H16" s="34"/>
      <c r="I16" s="30"/>
      <c r="J16" s="30"/>
      <c r="K16" s="32"/>
      <c r="L16" s="38" t="s">
        <v>307</v>
      </c>
      <c r="M16" s="39">
        <v>1</v>
      </c>
      <c r="N16" s="32"/>
      <c r="O16" s="32"/>
      <c r="P16" s="32"/>
      <c r="Q16" s="33"/>
      <c r="R16" s="33"/>
      <c r="S16" s="33"/>
    </row>
    <row r="17" spans="1:19" ht="15.75" thickBot="1" x14ac:dyDescent="0.3">
      <c r="A17" s="24">
        <v>1</v>
      </c>
      <c r="B17" s="389" t="s">
        <v>304</v>
      </c>
      <c r="C17" s="389"/>
      <c r="D17" s="389"/>
      <c r="E17" s="35"/>
      <c r="F17" s="36">
        <v>29</v>
      </c>
      <c r="G17" s="36">
        <v>29</v>
      </c>
      <c r="H17" s="50">
        <v>1</v>
      </c>
      <c r="I17" s="30"/>
      <c r="J17" s="30"/>
      <c r="K17" s="32"/>
      <c r="L17" s="38" t="s">
        <v>308</v>
      </c>
      <c r="M17" s="39">
        <v>0.77777777777777779</v>
      </c>
      <c r="N17" s="32"/>
      <c r="O17" s="32"/>
      <c r="P17" s="32"/>
      <c r="Q17" s="33"/>
      <c r="R17" s="33"/>
      <c r="S17" s="33"/>
    </row>
    <row r="18" spans="1:19" x14ac:dyDescent="0.25">
      <c r="B18" s="51">
        <v>3</v>
      </c>
      <c r="C18" s="392" t="s">
        <v>309</v>
      </c>
      <c r="D18" s="392"/>
      <c r="E18" s="52" t="s">
        <v>310</v>
      </c>
      <c r="F18" s="53">
        <v>5</v>
      </c>
      <c r="G18" s="54">
        <v>5</v>
      </c>
      <c r="H18" s="55">
        <v>1</v>
      </c>
      <c r="I18" s="30"/>
      <c r="J18" s="30"/>
      <c r="K18" s="32"/>
      <c r="L18" s="32"/>
      <c r="M18" s="32"/>
      <c r="N18" s="32"/>
      <c r="O18" s="32"/>
      <c r="P18" s="32"/>
      <c r="Q18" s="33"/>
      <c r="R18" s="33"/>
      <c r="S18" s="33"/>
    </row>
    <row r="19" spans="1:19" ht="15.75" thickBot="1" x14ac:dyDescent="0.3">
      <c r="B19" s="56">
        <v>4</v>
      </c>
      <c r="C19" s="393" t="s">
        <v>311</v>
      </c>
      <c r="D19" s="393"/>
      <c r="E19" s="57" t="s">
        <v>312</v>
      </c>
      <c r="F19" s="58">
        <v>1</v>
      </c>
      <c r="G19" s="59">
        <v>1</v>
      </c>
      <c r="H19" s="60">
        <v>1</v>
      </c>
      <c r="I19" s="30"/>
      <c r="J19" s="30"/>
      <c r="K19" s="30"/>
      <c r="L19" s="30"/>
      <c r="M19" s="30"/>
      <c r="N19" s="30"/>
      <c r="O19" s="30"/>
      <c r="P19" s="30"/>
    </row>
    <row r="20" spans="1:19" ht="15.75" thickBot="1" x14ac:dyDescent="0.3">
      <c r="B20" s="56">
        <v>5</v>
      </c>
      <c r="C20" s="393"/>
      <c r="D20" s="393"/>
      <c r="E20" s="57" t="s">
        <v>313</v>
      </c>
      <c r="F20" s="58">
        <v>1</v>
      </c>
      <c r="G20" s="59">
        <v>1</v>
      </c>
      <c r="H20" s="60">
        <v>1</v>
      </c>
      <c r="I20" s="30"/>
      <c r="J20" s="30"/>
      <c r="K20" s="30"/>
      <c r="L20" s="30"/>
      <c r="M20" s="30"/>
      <c r="N20" s="30"/>
      <c r="O20" s="30"/>
      <c r="P20" s="30"/>
    </row>
    <row r="21" spans="1:19" ht="15.75" thickBot="1" x14ac:dyDescent="0.3">
      <c r="B21" s="56">
        <v>6</v>
      </c>
      <c r="C21" s="393"/>
      <c r="D21" s="393"/>
      <c r="E21" s="57" t="s">
        <v>314</v>
      </c>
      <c r="F21" s="58">
        <v>9</v>
      </c>
      <c r="G21" s="59">
        <v>9</v>
      </c>
      <c r="H21" s="60">
        <v>1</v>
      </c>
      <c r="I21" s="30"/>
      <c r="J21" s="30"/>
      <c r="K21" s="30"/>
      <c r="L21" s="30"/>
      <c r="M21" s="30"/>
      <c r="N21" s="30"/>
      <c r="O21" s="30"/>
      <c r="P21" s="30"/>
    </row>
    <row r="22" spans="1:19" ht="15.75" thickBot="1" x14ac:dyDescent="0.3">
      <c r="B22" s="61">
        <v>7</v>
      </c>
      <c r="C22" s="394"/>
      <c r="D22" s="394"/>
      <c r="E22" s="62" t="s">
        <v>315</v>
      </c>
      <c r="F22" s="63">
        <v>13</v>
      </c>
      <c r="G22" s="64">
        <v>13</v>
      </c>
      <c r="H22" s="65">
        <v>1</v>
      </c>
      <c r="I22" s="30"/>
      <c r="J22" s="30"/>
      <c r="K22" s="30"/>
      <c r="L22" s="30"/>
      <c r="M22" s="30"/>
      <c r="N22" s="30"/>
      <c r="O22" s="30"/>
      <c r="P22" s="30"/>
    </row>
    <row r="23" spans="1:19" ht="15.75" thickBot="1" x14ac:dyDescent="0.3">
      <c r="B23" s="34"/>
      <c r="C23" s="34"/>
      <c r="D23" s="34"/>
      <c r="E23" s="34"/>
      <c r="F23" s="34"/>
      <c r="G23" s="34"/>
      <c r="H23" s="34"/>
      <c r="I23" s="30"/>
      <c r="J23" s="30"/>
      <c r="K23" s="30"/>
      <c r="L23" s="30"/>
      <c r="M23" s="30"/>
      <c r="N23" s="30"/>
      <c r="O23" s="30"/>
      <c r="P23" s="30"/>
    </row>
    <row r="24" spans="1:19" ht="15.75" thickBot="1" x14ac:dyDescent="0.3">
      <c r="A24" s="24">
        <v>0.94444444444444442</v>
      </c>
      <c r="B24" s="389" t="s">
        <v>306</v>
      </c>
      <c r="C24" s="389"/>
      <c r="D24" s="389"/>
      <c r="E24" s="35"/>
      <c r="F24" s="36">
        <v>36</v>
      </c>
      <c r="G24" s="36">
        <v>34</v>
      </c>
      <c r="H24" s="50">
        <v>0.94444444444444442</v>
      </c>
      <c r="I24" s="30"/>
      <c r="J24" s="30"/>
      <c r="K24" s="30"/>
      <c r="L24" s="30"/>
      <c r="M24" s="30"/>
      <c r="N24" s="30"/>
      <c r="O24" s="30"/>
      <c r="P24" s="30"/>
    </row>
    <row r="25" spans="1:19" x14ac:dyDescent="0.25">
      <c r="B25" s="51">
        <v>8</v>
      </c>
      <c r="C25" s="392" t="s">
        <v>316</v>
      </c>
      <c r="D25" s="392"/>
      <c r="E25" s="52" t="s">
        <v>317</v>
      </c>
      <c r="F25" s="53">
        <v>9</v>
      </c>
      <c r="G25" s="54">
        <v>8</v>
      </c>
      <c r="H25" s="55">
        <v>0.88888888888888884</v>
      </c>
      <c r="I25" s="30"/>
      <c r="J25" s="30"/>
      <c r="K25" s="30"/>
      <c r="L25" s="30"/>
      <c r="M25" s="30"/>
      <c r="N25" s="30"/>
      <c r="O25" s="30"/>
      <c r="P25" s="30"/>
    </row>
    <row r="26" spans="1:19" ht="15.75" thickBot="1" x14ac:dyDescent="0.3">
      <c r="B26" s="56">
        <v>9</v>
      </c>
      <c r="C26" s="406"/>
      <c r="D26" s="406"/>
      <c r="E26" s="57" t="s">
        <v>318</v>
      </c>
      <c r="F26" s="58">
        <v>2</v>
      </c>
      <c r="G26" s="59">
        <v>2</v>
      </c>
      <c r="H26" s="60">
        <v>1</v>
      </c>
      <c r="I26" s="30"/>
      <c r="J26" s="30"/>
      <c r="K26" s="30"/>
      <c r="L26" s="30"/>
      <c r="M26" s="30"/>
      <c r="N26" s="30"/>
      <c r="O26" s="30"/>
      <c r="P26" s="30"/>
    </row>
    <row r="27" spans="1:19" ht="15.75" thickBot="1" x14ac:dyDescent="0.3">
      <c r="B27" s="56">
        <v>10</v>
      </c>
      <c r="C27" s="406"/>
      <c r="D27" s="406"/>
      <c r="E27" s="57" t="s">
        <v>319</v>
      </c>
      <c r="F27" s="58">
        <v>4</v>
      </c>
      <c r="G27" s="59">
        <v>4</v>
      </c>
      <c r="H27" s="60">
        <v>1</v>
      </c>
      <c r="I27" s="30"/>
      <c r="J27" s="30"/>
      <c r="K27" s="30"/>
      <c r="L27" s="30"/>
      <c r="M27" s="30"/>
      <c r="N27" s="30"/>
      <c r="O27" s="30"/>
      <c r="P27" s="30"/>
    </row>
    <row r="28" spans="1:19" ht="15.75" thickBot="1" x14ac:dyDescent="0.3">
      <c r="B28" s="56">
        <v>11</v>
      </c>
      <c r="C28" s="406"/>
      <c r="D28" s="406"/>
      <c r="E28" s="57" t="s">
        <v>320</v>
      </c>
      <c r="F28" s="58">
        <v>3</v>
      </c>
      <c r="G28" s="59">
        <v>3</v>
      </c>
      <c r="H28" s="60">
        <v>1</v>
      </c>
      <c r="I28" s="30"/>
      <c r="J28" s="30"/>
      <c r="K28" s="30"/>
      <c r="L28" s="30"/>
      <c r="M28" s="30"/>
      <c r="N28" s="30"/>
      <c r="O28" s="30"/>
      <c r="P28" s="30"/>
    </row>
    <row r="29" spans="1:19" ht="15.75" thickBot="1" x14ac:dyDescent="0.3">
      <c r="B29" s="56">
        <v>12</v>
      </c>
      <c r="C29" s="406"/>
      <c r="D29" s="406"/>
      <c r="E29" s="57" t="s">
        <v>321</v>
      </c>
      <c r="F29" s="58">
        <v>11</v>
      </c>
      <c r="G29" s="59">
        <v>11</v>
      </c>
      <c r="H29" s="60">
        <v>1</v>
      </c>
      <c r="I29" s="30"/>
      <c r="J29" s="30"/>
      <c r="K29" s="30"/>
      <c r="L29" s="30"/>
      <c r="M29" s="30"/>
      <c r="N29" s="30"/>
      <c r="O29" s="30"/>
      <c r="P29" s="30"/>
    </row>
    <row r="30" spans="1:19" ht="15.75" thickBot="1" x14ac:dyDescent="0.3">
      <c r="B30" s="61">
        <v>13</v>
      </c>
      <c r="C30" s="407"/>
      <c r="D30" s="407"/>
      <c r="E30" s="62" t="s">
        <v>322</v>
      </c>
      <c r="F30" s="63">
        <v>7</v>
      </c>
      <c r="G30" s="64">
        <v>6</v>
      </c>
      <c r="H30" s="65">
        <v>0.8571428571428571</v>
      </c>
      <c r="I30" s="30"/>
      <c r="J30" s="30"/>
      <c r="K30" s="30"/>
      <c r="L30" s="30"/>
      <c r="M30" s="30"/>
      <c r="N30" s="30"/>
      <c r="O30" s="30"/>
      <c r="P30" s="30"/>
    </row>
    <row r="31" spans="1:19" ht="15.75" thickBot="1" x14ac:dyDescent="0.3">
      <c r="B31" s="34"/>
      <c r="C31" s="34"/>
      <c r="D31" s="34"/>
      <c r="E31" s="34"/>
      <c r="F31" s="34"/>
      <c r="G31" s="34"/>
      <c r="H31" s="34"/>
      <c r="I31" s="30"/>
      <c r="J31" s="30"/>
      <c r="K31" s="30"/>
      <c r="L31" s="30"/>
      <c r="M31" s="30"/>
      <c r="N31" s="30"/>
      <c r="O31" s="30"/>
      <c r="P31" s="30"/>
    </row>
    <row r="32" spans="1:19" ht="15.75" thickBot="1" x14ac:dyDescent="0.3">
      <c r="A32" s="24">
        <v>1</v>
      </c>
      <c r="B32" s="389" t="s">
        <v>307</v>
      </c>
      <c r="C32" s="389"/>
      <c r="D32" s="389"/>
      <c r="E32" s="35"/>
      <c r="F32" s="36">
        <v>14</v>
      </c>
      <c r="G32" s="36">
        <v>14</v>
      </c>
      <c r="H32" s="37">
        <v>1</v>
      </c>
      <c r="I32" s="30"/>
      <c r="J32" s="30"/>
      <c r="K32" s="30"/>
      <c r="L32" s="30"/>
      <c r="M32" s="30"/>
      <c r="N32" s="30"/>
      <c r="O32" s="30"/>
      <c r="P32" s="30"/>
    </row>
    <row r="33" spans="1:16" ht="15.75" thickBot="1" x14ac:dyDescent="0.3">
      <c r="B33" s="51">
        <v>14</v>
      </c>
      <c r="C33" s="392" t="s">
        <v>323</v>
      </c>
      <c r="D33" s="392"/>
      <c r="E33" s="52" t="s">
        <v>324</v>
      </c>
      <c r="F33" s="53">
        <v>9</v>
      </c>
      <c r="G33" s="54">
        <v>9</v>
      </c>
      <c r="H33" s="55">
        <v>1</v>
      </c>
      <c r="I33" s="30"/>
      <c r="J33" s="30"/>
      <c r="K33" s="30"/>
      <c r="L33" s="30"/>
      <c r="M33" s="30"/>
      <c r="N33" s="30"/>
      <c r="O33" s="30"/>
      <c r="P33" s="30"/>
    </row>
    <row r="34" spans="1:16" ht="15.75" thickBot="1" x14ac:dyDescent="0.3">
      <c r="B34" s="61">
        <v>15</v>
      </c>
      <c r="C34" s="407" t="s">
        <v>325</v>
      </c>
      <c r="D34" s="407"/>
      <c r="E34" s="62" t="s">
        <v>326</v>
      </c>
      <c r="F34" s="63">
        <v>5</v>
      </c>
      <c r="G34" s="64">
        <v>5</v>
      </c>
      <c r="H34" s="65">
        <v>1</v>
      </c>
      <c r="I34" s="30"/>
      <c r="J34" s="30"/>
      <c r="K34" s="30"/>
      <c r="L34" s="30"/>
      <c r="M34" s="30"/>
      <c r="N34" s="30"/>
      <c r="O34" s="30"/>
      <c r="P34" s="30"/>
    </row>
    <row r="35" spans="1:16" ht="15.75" thickBot="1" x14ac:dyDescent="0.3">
      <c r="B35" s="34"/>
      <c r="C35" s="34"/>
      <c r="D35" s="34"/>
      <c r="E35" s="34"/>
      <c r="F35" s="34"/>
      <c r="G35" s="34"/>
      <c r="H35" s="34"/>
      <c r="I35" s="30"/>
      <c r="J35" s="30"/>
      <c r="K35" s="30"/>
      <c r="L35" s="30"/>
      <c r="M35" s="30"/>
      <c r="N35" s="30"/>
      <c r="O35" s="30"/>
      <c r="P35" s="30"/>
    </row>
    <row r="36" spans="1:16" ht="15.75" thickBot="1" x14ac:dyDescent="0.3">
      <c r="A36" s="24">
        <v>0.77777777777777779</v>
      </c>
      <c r="B36" s="389" t="s">
        <v>308</v>
      </c>
      <c r="C36" s="389"/>
      <c r="D36" s="389"/>
      <c r="E36" s="35"/>
      <c r="F36" s="36">
        <v>9</v>
      </c>
      <c r="G36" s="36">
        <v>7</v>
      </c>
      <c r="H36" s="37">
        <v>0.77777777777777779</v>
      </c>
      <c r="I36" s="30"/>
      <c r="J36" s="30"/>
      <c r="K36" s="30"/>
      <c r="L36" s="30"/>
      <c r="M36" s="30"/>
      <c r="N36" s="30"/>
      <c r="O36" s="30"/>
      <c r="P36" s="30"/>
    </row>
    <row r="37" spans="1:16" ht="15.75" thickBot="1" x14ac:dyDescent="0.3">
      <c r="B37" s="66">
        <v>16</v>
      </c>
      <c r="C37" s="408" t="s">
        <v>327</v>
      </c>
      <c r="D37" s="408"/>
      <c r="E37" s="67" t="s">
        <v>328</v>
      </c>
      <c r="F37" s="68">
        <v>9</v>
      </c>
      <c r="G37" s="69">
        <v>7</v>
      </c>
      <c r="H37" s="70">
        <v>0.77777777777777779</v>
      </c>
      <c r="I37" s="30"/>
      <c r="J37" s="30"/>
      <c r="K37" s="30"/>
      <c r="L37" s="30"/>
      <c r="M37" s="30"/>
      <c r="N37" s="30"/>
      <c r="O37" s="30"/>
      <c r="P37" s="30"/>
    </row>
    <row r="38" spans="1:16" ht="15.75" thickBot="1" x14ac:dyDescent="0.3">
      <c r="B38" s="34"/>
      <c r="C38" s="34"/>
      <c r="D38" s="34"/>
      <c r="E38" s="34"/>
      <c r="F38" s="34"/>
      <c r="G38" s="34"/>
      <c r="H38" s="34"/>
      <c r="I38" s="30"/>
      <c r="J38" s="30"/>
      <c r="K38" s="30"/>
      <c r="L38" s="30"/>
      <c r="M38" s="30"/>
      <c r="N38" s="30"/>
      <c r="O38" s="30"/>
      <c r="P38" s="30"/>
    </row>
    <row r="39" spans="1:16" ht="19.5" thickBot="1" x14ac:dyDescent="0.3">
      <c r="A39" s="24">
        <v>4.7222222222222223</v>
      </c>
      <c r="B39" s="71"/>
      <c r="C39" s="399"/>
      <c r="D39" s="400"/>
      <c r="E39" s="72" t="s">
        <v>329</v>
      </c>
      <c r="F39" s="68">
        <v>90</v>
      </c>
      <c r="G39" s="73">
        <v>86</v>
      </c>
      <c r="H39" s="74">
        <v>0.9555555555555556</v>
      </c>
      <c r="I39" s="30"/>
      <c r="J39" s="30"/>
      <c r="K39" s="30"/>
      <c r="L39" s="30"/>
      <c r="M39" s="30"/>
      <c r="N39" s="30"/>
      <c r="O39" s="30"/>
      <c r="P39" s="30"/>
    </row>
    <row r="40" spans="1:16" x14ac:dyDescent="0.25">
      <c r="B40" s="30"/>
      <c r="C40" s="30"/>
      <c r="D40" s="30"/>
      <c r="E40" s="30"/>
      <c r="F40" s="30"/>
      <c r="G40" s="30"/>
      <c r="H40" s="30"/>
      <c r="I40" s="30"/>
      <c r="J40" s="30"/>
      <c r="K40" s="30"/>
      <c r="L40" s="30"/>
      <c r="M40" s="30"/>
      <c r="N40" s="30"/>
      <c r="O40" s="30"/>
      <c r="P40" s="30"/>
    </row>
    <row r="41" spans="1:16" x14ac:dyDescent="0.25">
      <c r="B41" s="30"/>
      <c r="C41" s="30"/>
      <c r="D41" s="30"/>
      <c r="E41" s="30"/>
      <c r="F41" s="30"/>
      <c r="G41" s="30"/>
      <c r="H41" s="30"/>
      <c r="I41" s="30"/>
      <c r="J41" s="30"/>
      <c r="K41" s="30"/>
      <c r="L41" s="30"/>
      <c r="M41" s="30"/>
      <c r="N41" s="30"/>
      <c r="O41" s="30"/>
      <c r="P41" s="30"/>
    </row>
    <row r="42" spans="1:16" ht="15.75" x14ac:dyDescent="0.25">
      <c r="B42" s="401" t="s">
        <v>330</v>
      </c>
      <c r="C42" s="401"/>
      <c r="D42" s="75"/>
      <c r="E42" s="75"/>
      <c r="F42" s="75"/>
      <c r="G42" s="30"/>
      <c r="H42" s="76" t="s">
        <v>331</v>
      </c>
      <c r="I42" s="30"/>
      <c r="J42" s="30"/>
      <c r="K42" s="402" t="s">
        <v>332</v>
      </c>
      <c r="L42" s="402"/>
      <c r="M42" s="402"/>
      <c r="N42" s="402"/>
      <c r="O42" s="30"/>
      <c r="P42" s="30"/>
    </row>
    <row r="43" spans="1:16" ht="15.75" thickBot="1" x14ac:dyDescent="0.3">
      <c r="B43" s="403"/>
      <c r="C43" s="403"/>
      <c r="D43" s="403"/>
      <c r="E43" s="403"/>
      <c r="F43" s="403"/>
      <c r="G43" s="30"/>
      <c r="H43" s="30"/>
      <c r="I43" s="30"/>
      <c r="J43" s="30"/>
      <c r="K43" s="30"/>
      <c r="L43" s="30"/>
      <c r="M43" s="30"/>
      <c r="N43" s="30"/>
      <c r="O43" s="30"/>
      <c r="P43" s="30"/>
    </row>
    <row r="44" spans="1:16" ht="15.75" thickBot="1" x14ac:dyDescent="0.3">
      <c r="B44" s="404"/>
      <c r="C44" s="404"/>
      <c r="D44" s="404"/>
      <c r="E44" s="404"/>
      <c r="F44" s="404"/>
      <c r="G44" s="30"/>
      <c r="H44" s="30"/>
      <c r="I44" s="30"/>
      <c r="J44" s="30"/>
      <c r="K44" s="30"/>
      <c r="L44" s="405" t="s">
        <v>333</v>
      </c>
      <c r="M44" s="405"/>
      <c r="N44" s="30"/>
      <c r="O44" s="30"/>
      <c r="P44" s="30"/>
    </row>
    <row r="45" spans="1:16" ht="15.75" thickBot="1" x14ac:dyDescent="0.3">
      <c r="B45" s="404"/>
      <c r="C45" s="404"/>
      <c r="D45" s="404"/>
      <c r="E45" s="404"/>
      <c r="F45" s="404"/>
      <c r="G45" s="30"/>
      <c r="H45" s="30"/>
      <c r="I45" s="30"/>
      <c r="J45" s="30"/>
      <c r="K45" s="30"/>
      <c r="L45" s="405" t="s">
        <v>334</v>
      </c>
      <c r="M45" s="405"/>
      <c r="N45" s="30"/>
      <c r="O45" s="30"/>
      <c r="P45" s="30"/>
    </row>
    <row r="46" spans="1:16" x14ac:dyDescent="0.25">
      <c r="B46" s="404"/>
      <c r="C46" s="404"/>
      <c r="D46" s="404"/>
      <c r="E46" s="404"/>
      <c r="F46" s="404"/>
      <c r="G46" s="30"/>
      <c r="H46" s="30"/>
      <c r="I46" s="30"/>
      <c r="J46" s="30"/>
      <c r="K46" s="30"/>
      <c r="L46" s="30"/>
      <c r="M46" s="30"/>
      <c r="N46" s="30"/>
      <c r="O46" s="30"/>
      <c r="P46" s="30"/>
    </row>
    <row r="47" spans="1:16" ht="26.25" x14ac:dyDescent="0.25">
      <c r="B47" s="404"/>
      <c r="C47" s="404"/>
      <c r="D47" s="404"/>
      <c r="E47" s="404"/>
      <c r="F47" s="404"/>
      <c r="G47" s="30"/>
      <c r="H47" s="77" t="s">
        <v>335</v>
      </c>
      <c r="I47" s="78"/>
      <c r="J47" s="409" t="s">
        <v>336</v>
      </c>
      <c r="K47" s="409"/>
      <c r="L47" s="409" t="s">
        <v>337</v>
      </c>
      <c r="M47" s="409"/>
      <c r="N47" s="409" t="s">
        <v>338</v>
      </c>
      <c r="O47" s="409"/>
      <c r="P47" s="30"/>
    </row>
    <row r="48" spans="1:16" x14ac:dyDescent="0.25">
      <c r="H48" s="79"/>
      <c r="I48" s="79"/>
      <c r="J48" s="79"/>
      <c r="K48" s="79"/>
    </row>
    <row r="53" spans="1:20" x14ac:dyDescent="0.25">
      <c r="B53" s="410" t="s">
        <v>339</v>
      </c>
      <c r="C53" s="410"/>
      <c r="D53" s="410"/>
      <c r="E53" s="410"/>
      <c r="F53" s="410"/>
      <c r="G53" s="410"/>
      <c r="H53" s="410"/>
      <c r="T53" s="33">
        <v>61</v>
      </c>
    </row>
    <row r="54" spans="1:20" ht="15.75" thickBot="1" x14ac:dyDescent="0.3">
      <c r="B54" s="410"/>
      <c r="C54" s="410"/>
      <c r="D54" s="410"/>
      <c r="E54" s="410"/>
      <c r="F54" s="410"/>
      <c r="G54" s="410"/>
      <c r="H54" s="410"/>
      <c r="O54" s="411" t="e">
        <v>#VALUE!</v>
      </c>
      <c r="P54" s="411"/>
      <c r="Q54" s="411"/>
      <c r="R54" s="411"/>
      <c r="S54" s="411"/>
      <c r="T54" s="411"/>
    </row>
    <row r="55" spans="1:20" ht="34.5" thickBot="1" x14ac:dyDescent="0.3">
      <c r="B55" s="80" t="s">
        <v>23</v>
      </c>
      <c r="C55" s="81"/>
      <c r="D55" s="81"/>
      <c r="E55" s="81"/>
      <c r="F55" s="81"/>
      <c r="G55" s="81"/>
      <c r="H55" s="81"/>
      <c r="I55" s="82"/>
      <c r="J55" s="83" t="s">
        <v>1</v>
      </c>
      <c r="K55" s="84" t="s">
        <v>9</v>
      </c>
      <c r="L55" s="85" t="s">
        <v>340</v>
      </c>
      <c r="M55" s="86" t="s">
        <v>341</v>
      </c>
      <c r="O55" s="411"/>
      <c r="P55" s="411"/>
      <c r="Q55" s="411"/>
      <c r="R55" s="411"/>
      <c r="S55" s="411"/>
      <c r="T55" s="411"/>
    </row>
    <row r="56" spans="1:20" ht="15.75" thickBot="1" x14ac:dyDescent="0.3">
      <c r="B56" s="87" t="s">
        <v>290</v>
      </c>
      <c r="C56" s="88"/>
      <c r="D56" s="89"/>
      <c r="E56" s="89"/>
      <c r="F56" s="89"/>
      <c r="G56" s="89"/>
      <c r="H56" s="89"/>
      <c r="I56" s="89"/>
      <c r="J56" s="90">
        <v>59</v>
      </c>
      <c r="K56" s="91">
        <v>1</v>
      </c>
      <c r="L56" s="92">
        <v>59</v>
      </c>
      <c r="M56" s="93">
        <v>967.00999999999965</v>
      </c>
      <c r="O56" s="94" t="s">
        <v>342</v>
      </c>
      <c r="P56" s="95"/>
      <c r="Q56" s="96"/>
      <c r="R56" s="97" t="s">
        <v>1</v>
      </c>
      <c r="S56" s="98" t="s">
        <v>9</v>
      </c>
      <c r="T56" s="99" t="s">
        <v>343</v>
      </c>
    </row>
    <row r="57" spans="1:20" x14ac:dyDescent="0.25">
      <c r="B57" s="100" t="s">
        <v>301</v>
      </c>
      <c r="C57" s="101"/>
      <c r="D57" s="102"/>
      <c r="E57" s="102"/>
      <c r="F57" s="103"/>
      <c r="G57" s="103"/>
      <c r="H57" s="103"/>
      <c r="I57" s="104"/>
      <c r="J57" s="105">
        <v>1</v>
      </c>
      <c r="K57" s="106">
        <v>0</v>
      </c>
      <c r="L57" s="107">
        <v>1</v>
      </c>
      <c r="M57" s="108">
        <v>16.39</v>
      </c>
      <c r="O57" s="109" t="s">
        <v>301</v>
      </c>
      <c r="P57" s="110"/>
      <c r="Q57" s="111"/>
      <c r="R57" s="112">
        <v>1</v>
      </c>
      <c r="S57" s="113">
        <v>0</v>
      </c>
      <c r="T57" s="114">
        <v>1</v>
      </c>
    </row>
    <row r="58" spans="1:20" x14ac:dyDescent="0.25">
      <c r="B58" s="115" t="s">
        <v>344</v>
      </c>
      <c r="C58" s="116"/>
      <c r="D58" s="116"/>
      <c r="E58" s="117"/>
      <c r="F58" s="117"/>
      <c r="G58" s="117"/>
      <c r="H58" s="117"/>
      <c r="I58" s="118"/>
      <c r="J58" s="119">
        <v>1</v>
      </c>
      <c r="K58" s="120">
        <v>0</v>
      </c>
      <c r="L58" s="121">
        <v>1</v>
      </c>
      <c r="M58" s="122">
        <v>16.39</v>
      </c>
      <c r="O58" s="123" t="s">
        <v>304</v>
      </c>
      <c r="P58" s="124"/>
      <c r="Q58" s="125"/>
      <c r="R58" s="126">
        <v>1</v>
      </c>
      <c r="S58" s="127">
        <v>0</v>
      </c>
      <c r="T58" s="128">
        <v>22</v>
      </c>
    </row>
    <row r="59" spans="1:20" ht="30" x14ac:dyDescent="0.25">
      <c r="A59" s="24">
        <v>1</v>
      </c>
      <c r="B59" s="129"/>
      <c r="C59" s="130" t="s">
        <v>303</v>
      </c>
      <c r="D59" s="131" t="s">
        <v>345</v>
      </c>
      <c r="E59" s="412" t="s">
        <v>346</v>
      </c>
      <c r="F59" s="412"/>
      <c r="G59" s="412"/>
      <c r="H59" s="413"/>
      <c r="I59" s="132"/>
      <c r="J59" s="133">
        <v>1</v>
      </c>
      <c r="K59" s="134">
        <v>0</v>
      </c>
      <c r="L59" s="135">
        <v>1</v>
      </c>
      <c r="M59" s="128">
        <v>16.39</v>
      </c>
      <c r="O59" s="123" t="s">
        <v>306</v>
      </c>
      <c r="P59" s="124"/>
      <c r="Q59" s="125"/>
      <c r="R59" s="126">
        <v>0.95652173913043481</v>
      </c>
      <c r="S59" s="127">
        <v>4.3478260869565216E-2</v>
      </c>
      <c r="T59" s="128">
        <v>23</v>
      </c>
    </row>
    <row r="60" spans="1:20" x14ac:dyDescent="0.25">
      <c r="B60" s="136" t="s">
        <v>304</v>
      </c>
      <c r="C60" s="137"/>
      <c r="D60" s="137"/>
      <c r="E60" s="138"/>
      <c r="F60" s="139"/>
      <c r="G60" s="139"/>
      <c r="H60" s="139"/>
      <c r="I60" s="104"/>
      <c r="J60" s="140">
        <v>22</v>
      </c>
      <c r="K60" s="141">
        <v>0</v>
      </c>
      <c r="L60" s="142">
        <v>22</v>
      </c>
      <c r="M60" s="143">
        <v>360.57999999999981</v>
      </c>
      <c r="O60" s="123" t="s">
        <v>307</v>
      </c>
      <c r="P60" s="124"/>
      <c r="Q60" s="125"/>
      <c r="R60" s="126">
        <v>1</v>
      </c>
      <c r="S60" s="127">
        <v>0</v>
      </c>
      <c r="T60" s="128">
        <v>11</v>
      </c>
    </row>
    <row r="61" spans="1:20" ht="15.75" thickBot="1" x14ac:dyDescent="0.3">
      <c r="B61" s="115" t="s">
        <v>347</v>
      </c>
      <c r="C61" s="116"/>
      <c r="D61" s="116"/>
      <c r="E61" s="117"/>
      <c r="F61" s="117"/>
      <c r="G61" s="117"/>
      <c r="H61" s="117"/>
      <c r="I61" s="118"/>
      <c r="J61" s="119">
        <v>2</v>
      </c>
      <c r="K61" s="120">
        <v>0</v>
      </c>
      <c r="L61" s="121">
        <v>2</v>
      </c>
      <c r="M61" s="122">
        <v>32.78</v>
      </c>
      <c r="O61" s="144" t="s">
        <v>308</v>
      </c>
      <c r="P61" s="145"/>
      <c r="Q61" s="146"/>
      <c r="R61" s="147">
        <v>0.75</v>
      </c>
      <c r="S61" s="148">
        <v>0</v>
      </c>
      <c r="T61" s="149">
        <v>4</v>
      </c>
    </row>
    <row r="62" spans="1:20" ht="30" x14ac:dyDescent="0.25">
      <c r="A62" s="24">
        <v>5</v>
      </c>
      <c r="B62" s="150"/>
      <c r="C62" s="414" t="s">
        <v>310</v>
      </c>
      <c r="D62" s="131" t="s">
        <v>348</v>
      </c>
      <c r="E62" s="412" t="s">
        <v>349</v>
      </c>
      <c r="F62" s="412"/>
      <c r="G62" s="412"/>
      <c r="H62" s="413"/>
      <c r="I62" s="132"/>
      <c r="J62" s="133">
        <v>1</v>
      </c>
      <c r="K62" s="134">
        <v>0</v>
      </c>
      <c r="L62" s="135">
        <v>1</v>
      </c>
      <c r="M62" s="128">
        <v>16.39</v>
      </c>
    </row>
    <row r="63" spans="1:20" ht="15.75" thickBot="1" x14ac:dyDescent="0.3">
      <c r="A63" s="24">
        <v>6</v>
      </c>
      <c r="B63" s="151"/>
      <c r="C63" s="415"/>
      <c r="D63" s="131" t="s">
        <v>350</v>
      </c>
      <c r="E63" s="412" t="s">
        <v>349</v>
      </c>
      <c r="F63" s="412"/>
      <c r="G63" s="412"/>
      <c r="H63" s="413"/>
      <c r="I63" s="132"/>
      <c r="J63" s="133">
        <v>1</v>
      </c>
      <c r="K63" s="134">
        <v>0</v>
      </c>
      <c r="L63" s="135">
        <v>1</v>
      </c>
      <c r="M63" s="128">
        <v>16.39</v>
      </c>
    </row>
    <row r="64" spans="1:20" x14ac:dyDescent="0.25">
      <c r="B64" s="115" t="s">
        <v>351</v>
      </c>
      <c r="C64" s="116"/>
      <c r="D64" s="116"/>
      <c r="E64" s="117"/>
      <c r="F64" s="117"/>
      <c r="G64" s="117"/>
      <c r="H64" s="117"/>
      <c r="I64" s="118"/>
      <c r="J64" s="119">
        <v>20</v>
      </c>
      <c r="K64" s="120">
        <v>0</v>
      </c>
      <c r="L64" s="121">
        <v>20</v>
      </c>
      <c r="M64" s="122">
        <v>327.79999999999984</v>
      </c>
    </row>
    <row r="65" spans="1:22" ht="65.25" customHeight="1" x14ac:dyDescent="0.25">
      <c r="A65" s="24">
        <v>15</v>
      </c>
      <c r="B65" s="129"/>
      <c r="C65" s="130" t="s">
        <v>312</v>
      </c>
      <c r="D65" s="131" t="s">
        <v>352</v>
      </c>
      <c r="E65" s="412" t="s">
        <v>353</v>
      </c>
      <c r="F65" s="412"/>
      <c r="G65" s="412"/>
      <c r="H65" s="413"/>
      <c r="I65" s="132"/>
      <c r="J65" s="133">
        <v>1</v>
      </c>
      <c r="K65" s="134">
        <v>0</v>
      </c>
      <c r="L65" s="135">
        <v>1</v>
      </c>
      <c r="M65" s="128">
        <v>16.39</v>
      </c>
    </row>
    <row r="66" spans="1:22" ht="30" customHeight="1" x14ac:dyDescent="0.25">
      <c r="A66" s="24">
        <v>17</v>
      </c>
      <c r="B66" s="150"/>
      <c r="C66" s="416" t="s">
        <v>314</v>
      </c>
      <c r="D66" s="131" t="s">
        <v>354</v>
      </c>
      <c r="E66" s="412" t="s">
        <v>355</v>
      </c>
      <c r="F66" s="412"/>
      <c r="G66" s="412"/>
      <c r="H66" s="413"/>
      <c r="I66" s="132"/>
      <c r="J66" s="133">
        <v>1</v>
      </c>
      <c r="K66" s="134">
        <v>0</v>
      </c>
      <c r="L66" s="135">
        <v>1</v>
      </c>
      <c r="M66" s="128">
        <v>16.39</v>
      </c>
    </row>
    <row r="67" spans="1:22" ht="102" customHeight="1" x14ac:dyDescent="0.25">
      <c r="A67" s="24">
        <v>18</v>
      </c>
      <c r="B67" s="152"/>
      <c r="C67" s="417"/>
      <c r="D67" s="131" t="s">
        <v>356</v>
      </c>
      <c r="E67" s="412" t="s">
        <v>357</v>
      </c>
      <c r="F67" s="412"/>
      <c r="G67" s="412"/>
      <c r="H67" s="413"/>
      <c r="I67" s="132"/>
      <c r="J67" s="133">
        <v>1</v>
      </c>
      <c r="K67" s="134">
        <v>0</v>
      </c>
      <c r="L67" s="135">
        <v>1</v>
      </c>
      <c r="M67" s="128">
        <v>16.39</v>
      </c>
    </row>
    <row r="68" spans="1:22" ht="47.25" customHeight="1" x14ac:dyDescent="0.25">
      <c r="A68" s="24">
        <v>19</v>
      </c>
      <c r="B68" s="152"/>
      <c r="C68" s="417"/>
      <c r="D68" s="131" t="s">
        <v>358</v>
      </c>
      <c r="E68" s="412" t="s">
        <v>359</v>
      </c>
      <c r="F68" s="412"/>
      <c r="G68" s="412"/>
      <c r="H68" s="413"/>
      <c r="I68" s="132"/>
      <c r="J68" s="133">
        <v>1</v>
      </c>
      <c r="K68" s="134">
        <v>0</v>
      </c>
      <c r="L68" s="135">
        <v>1</v>
      </c>
      <c r="M68" s="128">
        <v>16.39</v>
      </c>
    </row>
    <row r="69" spans="1:22" ht="79.5" customHeight="1" x14ac:dyDescent="0.25">
      <c r="A69" s="24">
        <v>20</v>
      </c>
      <c r="B69" s="152"/>
      <c r="C69" s="417"/>
      <c r="D69" s="131" t="s">
        <v>360</v>
      </c>
      <c r="E69" s="412" t="s">
        <v>361</v>
      </c>
      <c r="F69" s="412"/>
      <c r="G69" s="412"/>
      <c r="H69" s="413"/>
      <c r="I69" s="132"/>
      <c r="J69" s="133">
        <v>1</v>
      </c>
      <c r="K69" s="134">
        <v>0</v>
      </c>
      <c r="L69" s="135">
        <v>1</v>
      </c>
      <c r="M69" s="128">
        <v>16.39</v>
      </c>
    </row>
    <row r="70" spans="1:22" ht="30" customHeight="1" x14ac:dyDescent="0.25">
      <c r="A70" s="24">
        <v>22</v>
      </c>
      <c r="B70" s="152"/>
      <c r="C70" s="417"/>
      <c r="D70" s="131" t="s">
        <v>362</v>
      </c>
      <c r="E70" s="412" t="s">
        <v>363</v>
      </c>
      <c r="F70" s="412"/>
      <c r="G70" s="412"/>
      <c r="H70" s="413"/>
      <c r="I70" s="132"/>
      <c r="J70" s="133">
        <v>1</v>
      </c>
      <c r="K70" s="134">
        <v>0</v>
      </c>
      <c r="L70" s="135">
        <v>1</v>
      </c>
      <c r="M70" s="128">
        <v>16.39</v>
      </c>
    </row>
    <row r="71" spans="1:22" ht="68.25" customHeight="1" x14ac:dyDescent="0.25">
      <c r="A71" s="24">
        <v>23</v>
      </c>
      <c r="B71" s="152"/>
      <c r="C71" s="417"/>
      <c r="D71" s="131" t="s">
        <v>364</v>
      </c>
      <c r="E71" s="412" t="s">
        <v>365</v>
      </c>
      <c r="F71" s="412"/>
      <c r="G71" s="412"/>
      <c r="H71" s="413"/>
      <c r="I71" s="132"/>
      <c r="J71" s="133">
        <v>1</v>
      </c>
      <c r="K71" s="134">
        <v>0</v>
      </c>
      <c r="L71" s="135">
        <v>1</v>
      </c>
      <c r="M71" s="128">
        <v>16.39</v>
      </c>
    </row>
    <row r="72" spans="1:22" ht="80.25" customHeight="1" thickBot="1" x14ac:dyDescent="0.3">
      <c r="A72" s="24">
        <v>24</v>
      </c>
      <c r="B72" s="152"/>
      <c r="C72" s="417"/>
      <c r="D72" s="131" t="s">
        <v>366</v>
      </c>
      <c r="E72" s="412" t="s">
        <v>367</v>
      </c>
      <c r="F72" s="412"/>
      <c r="G72" s="412"/>
      <c r="H72" s="413"/>
      <c r="I72" s="132"/>
      <c r="J72" s="133">
        <v>1</v>
      </c>
      <c r="K72" s="134">
        <v>0</v>
      </c>
      <c r="L72" s="135">
        <v>1</v>
      </c>
      <c r="M72" s="128">
        <v>16.39</v>
      </c>
    </row>
    <row r="73" spans="1:22" ht="59.25" customHeight="1" x14ac:dyDescent="0.25">
      <c r="A73" s="24">
        <v>25</v>
      </c>
      <c r="B73" s="151"/>
      <c r="C73" s="418"/>
      <c r="D73" s="131" t="s">
        <v>368</v>
      </c>
      <c r="E73" s="412" t="s">
        <v>369</v>
      </c>
      <c r="F73" s="412"/>
      <c r="G73" s="412"/>
      <c r="H73" s="413"/>
      <c r="I73" s="132"/>
      <c r="J73" s="133">
        <v>1</v>
      </c>
      <c r="K73" s="134">
        <v>0</v>
      </c>
      <c r="L73" s="135">
        <v>1</v>
      </c>
      <c r="M73" s="128">
        <v>16.39</v>
      </c>
      <c r="O73" s="153" t="s">
        <v>342</v>
      </c>
      <c r="P73" s="154"/>
      <c r="Q73" s="155"/>
      <c r="R73" s="156" t="s">
        <v>340</v>
      </c>
      <c r="S73" s="157" t="s">
        <v>341</v>
      </c>
      <c r="T73" s="158" t="s">
        <v>370</v>
      </c>
      <c r="U73" s="82"/>
      <c r="V73" s="82"/>
    </row>
    <row r="74" spans="1:22" ht="23.25" customHeight="1" x14ac:dyDescent="0.25">
      <c r="A74" s="24">
        <v>26</v>
      </c>
      <c r="B74" s="150"/>
      <c r="C74" s="416" t="s">
        <v>315</v>
      </c>
      <c r="D74" s="131" t="s">
        <v>371</v>
      </c>
      <c r="E74" s="412" t="s">
        <v>372</v>
      </c>
      <c r="F74" s="412"/>
      <c r="G74" s="412"/>
      <c r="H74" s="413"/>
      <c r="I74" s="132"/>
      <c r="J74" s="133">
        <v>1</v>
      </c>
      <c r="K74" s="134">
        <v>0</v>
      </c>
      <c r="L74" s="135">
        <v>1</v>
      </c>
      <c r="M74" s="128">
        <v>16.39</v>
      </c>
      <c r="O74" s="159" t="s">
        <v>301</v>
      </c>
      <c r="P74" s="160"/>
      <c r="Q74" s="161"/>
      <c r="R74" s="162">
        <v>1</v>
      </c>
      <c r="S74" s="163">
        <v>16.39</v>
      </c>
      <c r="T74" s="164">
        <v>1000</v>
      </c>
      <c r="U74" s="24">
        <v>1</v>
      </c>
      <c r="V74" s="24">
        <v>16.949152542372882</v>
      </c>
    </row>
    <row r="75" spans="1:22" ht="41.25" customHeight="1" x14ac:dyDescent="0.25">
      <c r="A75" s="24">
        <v>27</v>
      </c>
      <c r="B75" s="152"/>
      <c r="C75" s="417"/>
      <c r="D75" s="131" t="s">
        <v>373</v>
      </c>
      <c r="E75" s="412" t="s">
        <v>374</v>
      </c>
      <c r="F75" s="412"/>
      <c r="G75" s="412"/>
      <c r="H75" s="413"/>
      <c r="I75" s="132"/>
      <c r="J75" s="133">
        <v>1</v>
      </c>
      <c r="K75" s="134">
        <v>0</v>
      </c>
      <c r="L75" s="135">
        <v>1</v>
      </c>
      <c r="M75" s="128">
        <v>16.39</v>
      </c>
      <c r="O75" s="123" t="s">
        <v>304</v>
      </c>
      <c r="P75" s="165"/>
      <c r="Q75" s="166"/>
      <c r="R75" s="135">
        <v>22</v>
      </c>
      <c r="S75" s="167">
        <v>360.66</v>
      </c>
      <c r="T75" s="128">
        <v>1000</v>
      </c>
      <c r="U75" s="24">
        <v>22</v>
      </c>
      <c r="V75" s="24">
        <v>372.88135593220341</v>
      </c>
    </row>
    <row r="76" spans="1:22" ht="69.75" customHeight="1" x14ac:dyDescent="0.25">
      <c r="A76" s="24">
        <v>28</v>
      </c>
      <c r="B76" s="152"/>
      <c r="C76" s="417"/>
      <c r="D76" s="131" t="s">
        <v>375</v>
      </c>
      <c r="E76" s="412" t="s">
        <v>376</v>
      </c>
      <c r="F76" s="412"/>
      <c r="G76" s="412"/>
      <c r="H76" s="413"/>
      <c r="I76" s="132"/>
      <c r="J76" s="133">
        <v>1</v>
      </c>
      <c r="K76" s="134">
        <v>0</v>
      </c>
      <c r="L76" s="135">
        <v>1</v>
      </c>
      <c r="M76" s="128">
        <v>16.39</v>
      </c>
      <c r="O76" s="123" t="s">
        <v>306</v>
      </c>
      <c r="P76" s="165"/>
      <c r="Q76" s="166"/>
      <c r="R76" s="135">
        <v>22</v>
      </c>
      <c r="S76" s="167">
        <v>360.66</v>
      </c>
      <c r="T76" s="128">
        <v>956.52173913043475</v>
      </c>
      <c r="U76" s="24">
        <v>23</v>
      </c>
      <c r="V76" s="24">
        <v>389.83050847457628</v>
      </c>
    </row>
    <row r="77" spans="1:22" ht="66" customHeight="1" x14ac:dyDescent="0.25">
      <c r="A77" s="24">
        <v>29</v>
      </c>
      <c r="B77" s="152"/>
      <c r="C77" s="417"/>
      <c r="D77" s="131" t="s">
        <v>377</v>
      </c>
      <c r="E77" s="412" t="s">
        <v>378</v>
      </c>
      <c r="F77" s="412"/>
      <c r="G77" s="412"/>
      <c r="H77" s="413"/>
      <c r="I77" s="132"/>
      <c r="J77" s="133">
        <v>1</v>
      </c>
      <c r="K77" s="134">
        <v>0</v>
      </c>
      <c r="L77" s="135">
        <v>1</v>
      </c>
      <c r="M77" s="128">
        <v>16.39</v>
      </c>
      <c r="O77" s="123" t="s">
        <v>307</v>
      </c>
      <c r="P77" s="165"/>
      <c r="Q77" s="166"/>
      <c r="R77" s="135">
        <v>11</v>
      </c>
      <c r="S77" s="167">
        <v>180.33</v>
      </c>
      <c r="T77" s="128">
        <v>1000</v>
      </c>
      <c r="U77" s="24">
        <v>11</v>
      </c>
      <c r="V77" s="24">
        <v>186.4406779661017</v>
      </c>
    </row>
    <row r="78" spans="1:22" ht="30" customHeight="1" x14ac:dyDescent="0.25">
      <c r="A78" s="24">
        <v>30</v>
      </c>
      <c r="B78" s="152"/>
      <c r="C78" s="417"/>
      <c r="D78" s="131" t="s">
        <v>379</v>
      </c>
      <c r="E78" s="412" t="s">
        <v>380</v>
      </c>
      <c r="F78" s="412"/>
      <c r="G78" s="412"/>
      <c r="H78" s="413"/>
      <c r="I78" s="132"/>
      <c r="J78" s="133">
        <v>1</v>
      </c>
      <c r="K78" s="134">
        <v>0</v>
      </c>
      <c r="L78" s="135">
        <v>1</v>
      </c>
      <c r="M78" s="128">
        <v>16.39</v>
      </c>
      <c r="O78" s="168" t="s">
        <v>308</v>
      </c>
      <c r="P78" s="169"/>
      <c r="Q78" s="170"/>
      <c r="R78" s="171">
        <v>3</v>
      </c>
      <c r="S78" s="172">
        <v>49.18</v>
      </c>
      <c r="T78" s="173">
        <v>750</v>
      </c>
      <c r="U78" s="24">
        <v>4</v>
      </c>
      <c r="V78" s="24">
        <v>67.79661016949153</v>
      </c>
    </row>
    <row r="79" spans="1:22" ht="76.5" customHeight="1" thickBot="1" x14ac:dyDescent="0.3">
      <c r="A79" s="24">
        <v>31</v>
      </c>
      <c r="B79" s="152"/>
      <c r="C79" s="417"/>
      <c r="D79" s="131" t="s">
        <v>381</v>
      </c>
      <c r="E79" s="412" t="s">
        <v>382</v>
      </c>
      <c r="F79" s="412"/>
      <c r="G79" s="412"/>
      <c r="H79" s="413"/>
      <c r="I79" s="132"/>
      <c r="J79" s="133">
        <v>1</v>
      </c>
      <c r="K79" s="134">
        <v>0</v>
      </c>
      <c r="L79" s="135">
        <v>1</v>
      </c>
      <c r="M79" s="128">
        <v>16.39</v>
      </c>
      <c r="O79" s="420" t="s">
        <v>383</v>
      </c>
      <c r="P79" s="421"/>
      <c r="Q79" s="422"/>
      <c r="R79" s="174">
        <v>59</v>
      </c>
      <c r="S79" s="175">
        <v>967.22</v>
      </c>
      <c r="T79" s="176">
        <v>4706.521739130435</v>
      </c>
      <c r="U79" s="177"/>
      <c r="V79" s="82"/>
    </row>
    <row r="80" spans="1:22" ht="65.25" customHeight="1" x14ac:dyDescent="0.25">
      <c r="A80" s="24">
        <v>32</v>
      </c>
      <c r="B80" s="152"/>
      <c r="C80" s="417"/>
      <c r="D80" s="131" t="s">
        <v>384</v>
      </c>
      <c r="E80" s="412" t="s">
        <v>385</v>
      </c>
      <c r="F80" s="412"/>
      <c r="G80" s="412"/>
      <c r="H80" s="413"/>
      <c r="I80" s="132"/>
      <c r="J80" s="133">
        <v>1</v>
      </c>
      <c r="K80" s="134">
        <v>0</v>
      </c>
      <c r="L80" s="135">
        <v>1</v>
      </c>
      <c r="M80" s="128">
        <v>16.39</v>
      </c>
    </row>
    <row r="81" spans="1:13" ht="30" x14ac:dyDescent="0.25">
      <c r="A81" s="24">
        <v>33</v>
      </c>
      <c r="B81" s="152"/>
      <c r="C81" s="417"/>
      <c r="D81" s="131" t="s">
        <v>386</v>
      </c>
      <c r="E81" s="412" t="s">
        <v>387</v>
      </c>
      <c r="F81" s="412"/>
      <c r="G81" s="412"/>
      <c r="H81" s="413"/>
      <c r="I81" s="132"/>
      <c r="J81" s="133">
        <v>1</v>
      </c>
      <c r="K81" s="134">
        <v>0</v>
      </c>
      <c r="L81" s="135">
        <v>1</v>
      </c>
      <c r="M81" s="128">
        <v>16.39</v>
      </c>
    </row>
    <row r="82" spans="1:13" x14ac:dyDescent="0.25">
      <c r="A82" s="24">
        <v>34</v>
      </c>
      <c r="B82" s="152"/>
      <c r="C82" s="417"/>
      <c r="D82" s="131" t="s">
        <v>388</v>
      </c>
      <c r="E82" s="412" t="s">
        <v>389</v>
      </c>
      <c r="F82" s="412"/>
      <c r="G82" s="412"/>
      <c r="H82" s="413"/>
      <c r="I82" s="132"/>
      <c r="J82" s="133">
        <v>1</v>
      </c>
      <c r="K82" s="134">
        <v>0</v>
      </c>
      <c r="L82" s="135">
        <v>1</v>
      </c>
      <c r="M82" s="128">
        <v>16.39</v>
      </c>
    </row>
    <row r="83" spans="1:13" x14ac:dyDescent="0.25">
      <c r="A83" s="24">
        <v>37</v>
      </c>
      <c r="B83" s="152"/>
      <c r="C83" s="417"/>
      <c r="D83" s="131" t="s">
        <v>390</v>
      </c>
      <c r="E83" s="412" t="s">
        <v>391</v>
      </c>
      <c r="F83" s="412"/>
      <c r="G83" s="412"/>
      <c r="H83" s="413"/>
      <c r="I83" s="132"/>
      <c r="J83" s="133">
        <v>1</v>
      </c>
      <c r="K83" s="134">
        <v>0</v>
      </c>
      <c r="L83" s="135">
        <v>1</v>
      </c>
      <c r="M83" s="128">
        <v>16.39</v>
      </c>
    </row>
    <row r="84" spans="1:13" ht="30" x14ac:dyDescent="0.25">
      <c r="A84" s="24">
        <v>38</v>
      </c>
      <c r="B84" s="151"/>
      <c r="C84" s="418"/>
      <c r="D84" s="131" t="s">
        <v>392</v>
      </c>
      <c r="E84" s="412" t="s">
        <v>393</v>
      </c>
      <c r="F84" s="412"/>
      <c r="G84" s="412"/>
      <c r="H84" s="413"/>
      <c r="I84" s="132"/>
      <c r="J84" s="133">
        <v>1</v>
      </c>
      <c r="K84" s="134">
        <v>0</v>
      </c>
      <c r="L84" s="135">
        <v>1</v>
      </c>
      <c r="M84" s="128">
        <v>16.39</v>
      </c>
    </row>
    <row r="85" spans="1:13" x14ac:dyDescent="0.25">
      <c r="B85" s="136" t="s">
        <v>306</v>
      </c>
      <c r="C85" s="137"/>
      <c r="D85" s="137"/>
      <c r="E85" s="138"/>
      <c r="F85" s="139"/>
      <c r="G85" s="139"/>
      <c r="H85" s="139"/>
      <c r="I85" s="104"/>
      <c r="J85" s="140">
        <v>22</v>
      </c>
      <c r="K85" s="141">
        <v>1</v>
      </c>
      <c r="L85" s="142">
        <v>22</v>
      </c>
      <c r="M85" s="143">
        <v>360.57999999999981</v>
      </c>
    </row>
    <row r="86" spans="1:13" x14ac:dyDescent="0.25">
      <c r="B86" s="115" t="s">
        <v>394</v>
      </c>
      <c r="C86" s="116"/>
      <c r="D86" s="116"/>
      <c r="E86" s="117"/>
      <c r="F86" s="117"/>
      <c r="G86" s="117"/>
      <c r="H86" s="117"/>
      <c r="I86" s="118"/>
      <c r="J86" s="119">
        <v>22</v>
      </c>
      <c r="K86" s="120">
        <v>1</v>
      </c>
      <c r="L86" s="121">
        <v>22</v>
      </c>
      <c r="M86" s="122">
        <v>360.57999999999981</v>
      </c>
    </row>
    <row r="87" spans="1:13" x14ac:dyDescent="0.25">
      <c r="A87" s="24">
        <v>42</v>
      </c>
      <c r="B87" s="150"/>
      <c r="C87" s="414" t="s">
        <v>317</v>
      </c>
      <c r="D87" s="131" t="s">
        <v>395</v>
      </c>
      <c r="E87" s="412" t="s">
        <v>396</v>
      </c>
      <c r="F87" s="412"/>
      <c r="G87" s="412"/>
      <c r="H87" s="413"/>
      <c r="I87" s="132"/>
      <c r="J87" s="133">
        <v>1</v>
      </c>
      <c r="K87" s="134">
        <v>0</v>
      </c>
      <c r="L87" s="135">
        <v>1</v>
      </c>
      <c r="M87" s="128">
        <v>16.39</v>
      </c>
    </row>
    <row r="88" spans="1:13" x14ac:dyDescent="0.25">
      <c r="A88" s="24">
        <v>44</v>
      </c>
      <c r="B88" s="152"/>
      <c r="C88" s="419"/>
      <c r="D88" s="131" t="s">
        <v>397</v>
      </c>
      <c r="E88" s="412" t="s">
        <v>398</v>
      </c>
      <c r="F88" s="412"/>
      <c r="G88" s="412"/>
      <c r="H88" s="413"/>
      <c r="I88" s="132"/>
      <c r="J88" s="133">
        <v>1</v>
      </c>
      <c r="K88" s="134">
        <v>0</v>
      </c>
      <c r="L88" s="135">
        <v>1</v>
      </c>
      <c r="M88" s="128">
        <v>16.39</v>
      </c>
    </row>
    <row r="89" spans="1:13" x14ac:dyDescent="0.25">
      <c r="A89" s="24">
        <v>45</v>
      </c>
      <c r="B89" s="152"/>
      <c r="C89" s="419"/>
      <c r="D89" s="131" t="s">
        <v>399</v>
      </c>
      <c r="E89" s="412" t="s">
        <v>400</v>
      </c>
      <c r="F89" s="412"/>
      <c r="G89" s="412"/>
      <c r="H89" s="413"/>
      <c r="I89" s="132"/>
      <c r="J89" s="133">
        <v>1</v>
      </c>
      <c r="K89" s="134">
        <v>0</v>
      </c>
      <c r="L89" s="135">
        <v>1</v>
      </c>
      <c r="M89" s="128">
        <v>16.39</v>
      </c>
    </row>
    <row r="90" spans="1:13" ht="30" x14ac:dyDescent="0.25">
      <c r="A90" s="24">
        <v>47</v>
      </c>
      <c r="B90" s="152"/>
      <c r="C90" s="419"/>
      <c r="D90" s="131" t="s">
        <v>401</v>
      </c>
      <c r="E90" s="412" t="s">
        <v>402</v>
      </c>
      <c r="F90" s="412"/>
      <c r="G90" s="412"/>
      <c r="H90" s="413"/>
      <c r="I90" s="132"/>
      <c r="J90" s="133">
        <v>1</v>
      </c>
      <c r="K90" s="134">
        <v>0</v>
      </c>
      <c r="L90" s="135">
        <v>1</v>
      </c>
      <c r="M90" s="128">
        <v>16.39</v>
      </c>
    </row>
    <row r="91" spans="1:13" x14ac:dyDescent="0.25">
      <c r="A91" s="24">
        <v>48</v>
      </c>
      <c r="B91" s="152"/>
      <c r="C91" s="419"/>
      <c r="D91" s="131" t="s">
        <v>403</v>
      </c>
      <c r="E91" s="412" t="s">
        <v>404</v>
      </c>
      <c r="F91" s="412"/>
      <c r="G91" s="412"/>
      <c r="H91" s="413"/>
      <c r="I91" s="132"/>
      <c r="J91" s="133">
        <v>0</v>
      </c>
      <c r="K91" s="134">
        <v>1</v>
      </c>
      <c r="L91" s="135">
        <v>0</v>
      </c>
      <c r="M91" s="128">
        <v>0</v>
      </c>
    </row>
    <row r="92" spans="1:13" ht="30" x14ac:dyDescent="0.25">
      <c r="A92" s="24">
        <v>49</v>
      </c>
      <c r="B92" s="152"/>
      <c r="C92" s="419"/>
      <c r="D92" s="131" t="s">
        <v>405</v>
      </c>
      <c r="E92" s="412" t="s">
        <v>406</v>
      </c>
      <c r="F92" s="412"/>
      <c r="G92" s="412"/>
      <c r="H92" s="413"/>
      <c r="I92" s="132"/>
      <c r="J92" s="133">
        <v>1</v>
      </c>
      <c r="K92" s="134">
        <v>0</v>
      </c>
      <c r="L92" s="135">
        <v>1</v>
      </c>
      <c r="M92" s="128">
        <v>16.39</v>
      </c>
    </row>
    <row r="93" spans="1:13" ht="30.75" thickBot="1" x14ac:dyDescent="0.3">
      <c r="A93" s="24">
        <v>50</v>
      </c>
      <c r="B93" s="151"/>
      <c r="C93" s="415"/>
      <c r="D93" s="131" t="s">
        <v>407</v>
      </c>
      <c r="E93" s="412" t="s">
        <v>408</v>
      </c>
      <c r="F93" s="412"/>
      <c r="G93" s="412"/>
      <c r="H93" s="413"/>
      <c r="I93" s="132"/>
      <c r="J93" s="133">
        <v>1</v>
      </c>
      <c r="K93" s="134">
        <v>0</v>
      </c>
      <c r="L93" s="135">
        <v>1</v>
      </c>
      <c r="M93" s="128">
        <v>16.39</v>
      </c>
    </row>
    <row r="94" spans="1:13" x14ac:dyDescent="0.25">
      <c r="A94" s="24">
        <v>52</v>
      </c>
      <c r="B94" s="129"/>
      <c r="C94" s="130" t="s">
        <v>318</v>
      </c>
      <c r="D94" s="131" t="s">
        <v>409</v>
      </c>
      <c r="E94" s="412" t="s">
        <v>410</v>
      </c>
      <c r="F94" s="412"/>
      <c r="G94" s="412"/>
      <c r="H94" s="413"/>
      <c r="I94" s="132"/>
      <c r="J94" s="133">
        <v>1</v>
      </c>
      <c r="K94" s="134">
        <v>0</v>
      </c>
      <c r="L94" s="135">
        <v>1</v>
      </c>
      <c r="M94" s="128">
        <v>16.39</v>
      </c>
    </row>
    <row r="95" spans="1:13" x14ac:dyDescent="0.25">
      <c r="A95" s="24">
        <v>54</v>
      </c>
      <c r="B95" s="129"/>
      <c r="C95" s="130" t="s">
        <v>319</v>
      </c>
      <c r="D95" s="131" t="s">
        <v>411</v>
      </c>
      <c r="E95" s="412" t="s">
        <v>412</v>
      </c>
      <c r="F95" s="412"/>
      <c r="G95" s="412"/>
      <c r="H95" s="413"/>
      <c r="I95" s="132"/>
      <c r="J95" s="133">
        <v>1</v>
      </c>
      <c r="K95" s="134">
        <v>0</v>
      </c>
      <c r="L95" s="135">
        <v>1</v>
      </c>
      <c r="M95" s="128">
        <v>16.39</v>
      </c>
    </row>
    <row r="96" spans="1:13" x14ac:dyDescent="0.25">
      <c r="A96" s="24">
        <v>58</v>
      </c>
      <c r="B96" s="129"/>
      <c r="C96" s="130" t="s">
        <v>320</v>
      </c>
      <c r="D96" s="131" t="s">
        <v>413</v>
      </c>
      <c r="E96" s="412" t="s">
        <v>414</v>
      </c>
      <c r="F96" s="412"/>
      <c r="G96" s="412"/>
      <c r="H96" s="413"/>
      <c r="I96" s="132"/>
      <c r="J96" s="133">
        <v>1</v>
      </c>
      <c r="K96" s="134">
        <v>0</v>
      </c>
      <c r="L96" s="135">
        <v>1</v>
      </c>
      <c r="M96" s="128">
        <v>16.39</v>
      </c>
    </row>
    <row r="97" spans="1:13" x14ac:dyDescent="0.25">
      <c r="A97" s="24">
        <v>65</v>
      </c>
      <c r="B97" s="150"/>
      <c r="C97" s="414" t="s">
        <v>321</v>
      </c>
      <c r="D97" s="131" t="s">
        <v>415</v>
      </c>
      <c r="E97" s="412" t="s">
        <v>416</v>
      </c>
      <c r="F97" s="412"/>
      <c r="G97" s="412"/>
      <c r="H97" s="413"/>
      <c r="I97" s="132"/>
      <c r="J97" s="133">
        <v>1</v>
      </c>
      <c r="K97" s="134">
        <v>0</v>
      </c>
      <c r="L97" s="135">
        <v>1</v>
      </c>
      <c r="M97" s="128">
        <v>16.39</v>
      </c>
    </row>
    <row r="98" spans="1:13" x14ac:dyDescent="0.25">
      <c r="A98" s="24">
        <v>66</v>
      </c>
      <c r="B98" s="152"/>
      <c r="C98" s="419"/>
      <c r="D98" s="131" t="s">
        <v>417</v>
      </c>
      <c r="E98" s="412" t="s">
        <v>418</v>
      </c>
      <c r="F98" s="412"/>
      <c r="G98" s="412"/>
      <c r="H98" s="413"/>
      <c r="I98" s="132"/>
      <c r="J98" s="133">
        <v>1</v>
      </c>
      <c r="K98" s="134">
        <v>0</v>
      </c>
      <c r="L98" s="135">
        <v>1</v>
      </c>
      <c r="M98" s="128">
        <v>16.39</v>
      </c>
    </row>
    <row r="99" spans="1:13" x14ac:dyDescent="0.25">
      <c r="A99" s="24">
        <v>67</v>
      </c>
      <c r="B99" s="152"/>
      <c r="C99" s="419"/>
      <c r="D99" s="131" t="s">
        <v>419</v>
      </c>
      <c r="E99" s="412" t="s">
        <v>420</v>
      </c>
      <c r="F99" s="412"/>
      <c r="G99" s="412"/>
      <c r="H99" s="413"/>
      <c r="I99" s="132"/>
      <c r="J99" s="133">
        <v>1</v>
      </c>
      <c r="K99" s="134">
        <v>0</v>
      </c>
      <c r="L99" s="135">
        <v>1</v>
      </c>
      <c r="M99" s="128">
        <v>16.39</v>
      </c>
    </row>
    <row r="100" spans="1:13" x14ac:dyDescent="0.25">
      <c r="A100" s="24">
        <v>68</v>
      </c>
      <c r="B100" s="152"/>
      <c r="C100" s="419"/>
      <c r="D100" s="131" t="s">
        <v>421</v>
      </c>
      <c r="E100" s="412" t="s">
        <v>422</v>
      </c>
      <c r="F100" s="412"/>
      <c r="G100" s="412"/>
      <c r="H100" s="413"/>
      <c r="I100" s="132"/>
      <c r="J100" s="133">
        <v>1</v>
      </c>
      <c r="K100" s="134">
        <v>0</v>
      </c>
      <c r="L100" s="135">
        <v>1</v>
      </c>
      <c r="M100" s="128">
        <v>16.39</v>
      </c>
    </row>
    <row r="101" spans="1:13" x14ac:dyDescent="0.25">
      <c r="A101" s="24">
        <v>69</v>
      </c>
      <c r="B101" s="152"/>
      <c r="C101" s="419"/>
      <c r="D101" s="131" t="s">
        <v>423</v>
      </c>
      <c r="E101" s="412" t="s">
        <v>424</v>
      </c>
      <c r="F101" s="412"/>
      <c r="G101" s="412"/>
      <c r="H101" s="413"/>
      <c r="I101" s="132"/>
      <c r="J101" s="133">
        <v>1</v>
      </c>
      <c r="K101" s="134">
        <v>0</v>
      </c>
      <c r="L101" s="135">
        <v>1</v>
      </c>
      <c r="M101" s="128">
        <v>16.39</v>
      </c>
    </row>
    <row r="102" spans="1:13" x14ac:dyDescent="0.25">
      <c r="A102" s="24">
        <v>70</v>
      </c>
      <c r="B102" s="152"/>
      <c r="C102" s="419"/>
      <c r="D102" s="131" t="s">
        <v>425</v>
      </c>
      <c r="E102" s="412" t="s">
        <v>426</v>
      </c>
      <c r="F102" s="412"/>
      <c r="G102" s="412"/>
      <c r="H102" s="413"/>
      <c r="I102" s="132"/>
      <c r="J102" s="133">
        <v>1</v>
      </c>
      <c r="K102" s="134">
        <v>0</v>
      </c>
      <c r="L102" s="135">
        <v>1</v>
      </c>
      <c r="M102" s="128">
        <v>16.39</v>
      </c>
    </row>
    <row r="103" spans="1:13" x14ac:dyDescent="0.25">
      <c r="A103" s="24">
        <v>71</v>
      </c>
      <c r="B103" s="152"/>
      <c r="C103" s="419"/>
      <c r="D103" s="131" t="s">
        <v>427</v>
      </c>
      <c r="E103" s="412" t="s">
        <v>428</v>
      </c>
      <c r="F103" s="412"/>
      <c r="G103" s="412"/>
      <c r="H103" s="413"/>
      <c r="I103" s="132"/>
      <c r="J103" s="133">
        <v>1</v>
      </c>
      <c r="K103" s="134">
        <v>0</v>
      </c>
      <c r="L103" s="135">
        <v>1</v>
      </c>
      <c r="M103" s="128">
        <v>16.39</v>
      </c>
    </row>
    <row r="104" spans="1:13" x14ac:dyDescent="0.25">
      <c r="A104" s="24">
        <v>72</v>
      </c>
      <c r="B104" s="152"/>
      <c r="C104" s="419"/>
      <c r="D104" s="131" t="s">
        <v>429</v>
      </c>
      <c r="E104" s="412" t="s">
        <v>430</v>
      </c>
      <c r="F104" s="412"/>
      <c r="G104" s="412"/>
      <c r="H104" s="413"/>
      <c r="I104" s="132"/>
      <c r="J104" s="133">
        <v>1</v>
      </c>
      <c r="K104" s="134">
        <v>0</v>
      </c>
      <c r="L104" s="135">
        <v>1</v>
      </c>
      <c r="M104" s="128">
        <v>16.39</v>
      </c>
    </row>
    <row r="105" spans="1:13" ht="15.75" thickBot="1" x14ac:dyDescent="0.3">
      <c r="A105" s="24">
        <v>73</v>
      </c>
      <c r="B105" s="151"/>
      <c r="C105" s="415"/>
      <c r="D105" s="131" t="s">
        <v>431</v>
      </c>
      <c r="E105" s="412" t="s">
        <v>432</v>
      </c>
      <c r="F105" s="412"/>
      <c r="G105" s="412"/>
      <c r="H105" s="413"/>
      <c r="I105" s="132"/>
      <c r="J105" s="133">
        <v>1</v>
      </c>
      <c r="K105" s="134">
        <v>0</v>
      </c>
      <c r="L105" s="135">
        <v>1</v>
      </c>
      <c r="M105" s="128">
        <v>16.39</v>
      </c>
    </row>
    <row r="106" spans="1:13" x14ac:dyDescent="0.25">
      <c r="A106" s="24">
        <v>74</v>
      </c>
      <c r="B106" s="150"/>
      <c r="C106" s="414" t="s">
        <v>322</v>
      </c>
      <c r="D106" s="131" t="s">
        <v>433</v>
      </c>
      <c r="E106" s="412" t="s">
        <v>434</v>
      </c>
      <c r="F106" s="412"/>
      <c r="G106" s="412"/>
      <c r="H106" s="413"/>
      <c r="I106" s="132"/>
      <c r="J106" s="133">
        <v>1</v>
      </c>
      <c r="K106" s="134">
        <v>0</v>
      </c>
      <c r="L106" s="135">
        <v>1</v>
      </c>
      <c r="M106" s="128">
        <v>16.39</v>
      </c>
    </row>
    <row r="107" spans="1:13" x14ac:dyDescent="0.25">
      <c r="A107" s="24">
        <v>77</v>
      </c>
      <c r="B107" s="152"/>
      <c r="C107" s="419"/>
      <c r="D107" s="131" t="s">
        <v>435</v>
      </c>
      <c r="E107" s="412" t="s">
        <v>436</v>
      </c>
      <c r="F107" s="412"/>
      <c r="G107" s="412"/>
      <c r="H107" s="413"/>
      <c r="I107" s="132"/>
      <c r="J107" s="133">
        <v>1</v>
      </c>
      <c r="K107" s="134">
        <v>0</v>
      </c>
      <c r="L107" s="135">
        <v>1</v>
      </c>
      <c r="M107" s="128">
        <v>16.39</v>
      </c>
    </row>
    <row r="108" spans="1:13" x14ac:dyDescent="0.25">
      <c r="A108" s="24">
        <v>78</v>
      </c>
      <c r="B108" s="152"/>
      <c r="C108" s="419"/>
      <c r="D108" s="131" t="s">
        <v>437</v>
      </c>
      <c r="E108" s="412" t="s">
        <v>438</v>
      </c>
      <c r="F108" s="412"/>
      <c r="G108" s="412"/>
      <c r="H108" s="413"/>
      <c r="I108" s="132"/>
      <c r="J108" s="133">
        <v>1</v>
      </c>
      <c r="K108" s="134">
        <v>0</v>
      </c>
      <c r="L108" s="135">
        <v>1</v>
      </c>
      <c r="M108" s="128">
        <v>16.39</v>
      </c>
    </row>
    <row r="109" spans="1:13" ht="15.75" thickBot="1" x14ac:dyDescent="0.3">
      <c r="A109" s="24">
        <v>79</v>
      </c>
      <c r="B109" s="151"/>
      <c r="C109" s="415"/>
      <c r="D109" s="131" t="s">
        <v>439</v>
      </c>
      <c r="E109" s="412" t="s">
        <v>440</v>
      </c>
      <c r="F109" s="412"/>
      <c r="G109" s="412"/>
      <c r="H109" s="413"/>
      <c r="I109" s="132"/>
      <c r="J109" s="133">
        <v>1</v>
      </c>
      <c r="K109" s="134">
        <v>0</v>
      </c>
      <c r="L109" s="135">
        <v>1</v>
      </c>
      <c r="M109" s="128">
        <v>16.39</v>
      </c>
    </row>
    <row r="110" spans="1:13" x14ac:dyDescent="0.25">
      <c r="B110" s="136" t="s">
        <v>307</v>
      </c>
      <c r="C110" s="137"/>
      <c r="D110" s="137"/>
      <c r="E110" s="138"/>
      <c r="F110" s="139"/>
      <c r="G110" s="139"/>
      <c r="H110" s="139"/>
      <c r="I110" s="104"/>
      <c r="J110" s="140">
        <v>11</v>
      </c>
      <c r="K110" s="141">
        <v>0</v>
      </c>
      <c r="L110" s="142">
        <v>11</v>
      </c>
      <c r="M110" s="143">
        <v>180.29000000000002</v>
      </c>
    </row>
    <row r="111" spans="1:13" x14ac:dyDescent="0.25">
      <c r="B111" s="115" t="s">
        <v>441</v>
      </c>
      <c r="C111" s="116"/>
      <c r="D111" s="116"/>
      <c r="E111" s="117" t="e">
        <v>#N/A</v>
      </c>
      <c r="F111" s="117"/>
      <c r="G111" s="117"/>
      <c r="H111" s="117"/>
      <c r="I111" s="118"/>
      <c r="J111" s="119">
        <v>6</v>
      </c>
      <c r="K111" s="120">
        <v>0</v>
      </c>
      <c r="L111" s="121">
        <v>6</v>
      </c>
      <c r="M111" s="122">
        <v>98.34</v>
      </c>
    </row>
    <row r="112" spans="1:13" x14ac:dyDescent="0.25">
      <c r="A112" s="24">
        <v>84</v>
      </c>
      <c r="B112" s="150"/>
      <c r="C112" s="416" t="s">
        <v>324</v>
      </c>
      <c r="D112" s="131" t="s">
        <v>442</v>
      </c>
      <c r="E112" s="412" t="s">
        <v>443</v>
      </c>
      <c r="F112" s="412"/>
      <c r="G112" s="412"/>
      <c r="H112" s="413"/>
      <c r="I112" s="132"/>
      <c r="J112" s="133">
        <v>1</v>
      </c>
      <c r="K112" s="134">
        <v>0</v>
      </c>
      <c r="L112" s="135">
        <v>1</v>
      </c>
      <c r="M112" s="128">
        <v>16.39</v>
      </c>
    </row>
    <row r="113" spans="1:13" x14ac:dyDescent="0.25">
      <c r="A113" s="24">
        <v>85</v>
      </c>
      <c r="B113" s="152"/>
      <c r="C113" s="417"/>
      <c r="D113" s="131" t="s">
        <v>444</v>
      </c>
      <c r="E113" s="412" t="s">
        <v>445</v>
      </c>
      <c r="F113" s="412"/>
      <c r="G113" s="412"/>
      <c r="H113" s="413"/>
      <c r="I113" s="132"/>
      <c r="J113" s="133">
        <v>1</v>
      </c>
      <c r="K113" s="134">
        <v>0</v>
      </c>
      <c r="L113" s="135">
        <v>1</v>
      </c>
      <c r="M113" s="128">
        <v>16.39</v>
      </c>
    </row>
    <row r="114" spans="1:13" x14ac:dyDescent="0.25">
      <c r="A114" s="24">
        <v>86</v>
      </c>
      <c r="B114" s="152"/>
      <c r="C114" s="417"/>
      <c r="D114" s="131" t="s">
        <v>446</v>
      </c>
      <c r="E114" s="412" t="s">
        <v>447</v>
      </c>
      <c r="F114" s="412"/>
      <c r="G114" s="412"/>
      <c r="H114" s="413"/>
      <c r="I114" s="132"/>
      <c r="J114" s="133">
        <v>1</v>
      </c>
      <c r="K114" s="134">
        <v>0</v>
      </c>
      <c r="L114" s="135">
        <v>1</v>
      </c>
      <c r="M114" s="128">
        <v>16.39</v>
      </c>
    </row>
    <row r="115" spans="1:13" x14ac:dyDescent="0.25">
      <c r="A115" s="24">
        <v>87</v>
      </c>
      <c r="B115" s="152"/>
      <c r="C115" s="417"/>
      <c r="D115" s="131" t="s">
        <v>448</v>
      </c>
      <c r="E115" s="412" t="s">
        <v>449</v>
      </c>
      <c r="F115" s="412"/>
      <c r="G115" s="412"/>
      <c r="H115" s="413"/>
      <c r="I115" s="132"/>
      <c r="J115" s="133">
        <v>1</v>
      </c>
      <c r="K115" s="134">
        <v>0</v>
      </c>
      <c r="L115" s="135">
        <v>1</v>
      </c>
      <c r="M115" s="128">
        <v>16.39</v>
      </c>
    </row>
    <row r="116" spans="1:13" x14ac:dyDescent="0.25">
      <c r="A116" s="24">
        <v>88</v>
      </c>
      <c r="B116" s="152"/>
      <c r="C116" s="417"/>
      <c r="D116" s="131" t="s">
        <v>450</v>
      </c>
      <c r="E116" s="412" t="s">
        <v>451</v>
      </c>
      <c r="F116" s="412"/>
      <c r="G116" s="412"/>
      <c r="H116" s="413"/>
      <c r="I116" s="132"/>
      <c r="J116" s="133">
        <v>1</v>
      </c>
      <c r="K116" s="134">
        <v>0</v>
      </c>
      <c r="L116" s="135">
        <v>1</v>
      </c>
      <c r="M116" s="128">
        <v>16.39</v>
      </c>
    </row>
    <row r="117" spans="1:13" x14ac:dyDescent="0.25">
      <c r="A117" s="24">
        <v>90</v>
      </c>
      <c r="B117" s="151"/>
      <c r="C117" s="418"/>
      <c r="D117" s="131" t="s">
        <v>452</v>
      </c>
      <c r="E117" s="412" t="s">
        <v>453</v>
      </c>
      <c r="F117" s="412"/>
      <c r="G117" s="412"/>
      <c r="H117" s="413"/>
      <c r="I117" s="132"/>
      <c r="J117" s="133">
        <v>1</v>
      </c>
      <c r="K117" s="134">
        <v>0</v>
      </c>
      <c r="L117" s="135">
        <v>1</v>
      </c>
      <c r="M117" s="128">
        <v>16.39</v>
      </c>
    </row>
    <row r="118" spans="1:13" x14ac:dyDescent="0.25">
      <c r="B118" s="115" t="s">
        <v>454</v>
      </c>
      <c r="C118" s="116"/>
      <c r="D118" s="116"/>
      <c r="E118" s="117"/>
      <c r="F118" s="117"/>
      <c r="G118" s="117"/>
      <c r="H118" s="117"/>
      <c r="I118" s="118"/>
      <c r="J118" s="119">
        <v>5</v>
      </c>
      <c r="K118" s="120">
        <v>0</v>
      </c>
      <c r="L118" s="121">
        <v>5</v>
      </c>
      <c r="M118" s="122">
        <v>81.95</v>
      </c>
    </row>
    <row r="119" spans="1:13" x14ac:dyDescent="0.25">
      <c r="A119" s="24">
        <v>94</v>
      </c>
      <c r="B119" s="150"/>
      <c r="C119" s="414" t="s">
        <v>455</v>
      </c>
      <c r="D119" s="131" t="s">
        <v>456</v>
      </c>
      <c r="E119" s="412" t="s">
        <v>457</v>
      </c>
      <c r="F119" s="412"/>
      <c r="G119" s="412"/>
      <c r="H119" s="413"/>
      <c r="I119" s="132"/>
      <c r="J119" s="133">
        <v>1</v>
      </c>
      <c r="K119" s="134">
        <v>0</v>
      </c>
      <c r="L119" s="135">
        <v>1</v>
      </c>
      <c r="M119" s="128">
        <v>16.39</v>
      </c>
    </row>
    <row r="120" spans="1:13" x14ac:dyDescent="0.25">
      <c r="A120" s="24">
        <v>95</v>
      </c>
      <c r="B120" s="152"/>
      <c r="C120" s="419"/>
      <c r="D120" s="131" t="s">
        <v>458</v>
      </c>
      <c r="E120" s="412" t="s">
        <v>459</v>
      </c>
      <c r="F120" s="412"/>
      <c r="G120" s="412"/>
      <c r="H120" s="413"/>
      <c r="I120" s="132"/>
      <c r="J120" s="133">
        <v>1</v>
      </c>
      <c r="K120" s="134">
        <v>0</v>
      </c>
      <c r="L120" s="135">
        <v>1</v>
      </c>
      <c r="M120" s="128">
        <v>16.39</v>
      </c>
    </row>
    <row r="121" spans="1:13" x14ac:dyDescent="0.25">
      <c r="A121" s="24">
        <v>96</v>
      </c>
      <c r="B121" s="152"/>
      <c r="C121" s="419"/>
      <c r="D121" s="131" t="s">
        <v>460</v>
      </c>
      <c r="E121" s="412" t="s">
        <v>461</v>
      </c>
      <c r="F121" s="412"/>
      <c r="G121" s="412"/>
      <c r="H121" s="413"/>
      <c r="I121" s="132"/>
      <c r="J121" s="133">
        <v>1</v>
      </c>
      <c r="K121" s="134">
        <v>0</v>
      </c>
      <c r="L121" s="135">
        <v>1</v>
      </c>
      <c r="M121" s="128">
        <v>16.39</v>
      </c>
    </row>
    <row r="122" spans="1:13" x14ac:dyDescent="0.25">
      <c r="A122" s="24">
        <v>97</v>
      </c>
      <c r="B122" s="152"/>
      <c r="C122" s="419"/>
      <c r="D122" s="131" t="s">
        <v>462</v>
      </c>
      <c r="E122" s="412" t="s">
        <v>463</v>
      </c>
      <c r="F122" s="412"/>
      <c r="G122" s="412"/>
      <c r="H122" s="413"/>
      <c r="I122" s="132"/>
      <c r="J122" s="133">
        <v>1</v>
      </c>
      <c r="K122" s="134">
        <v>0</v>
      </c>
      <c r="L122" s="135">
        <v>1</v>
      </c>
      <c r="M122" s="128">
        <v>16.39</v>
      </c>
    </row>
    <row r="123" spans="1:13" ht="15.75" thickBot="1" x14ac:dyDescent="0.3">
      <c r="A123" s="24">
        <v>98</v>
      </c>
      <c r="B123" s="151"/>
      <c r="C123" s="415"/>
      <c r="D123" s="131" t="s">
        <v>464</v>
      </c>
      <c r="E123" s="412" t="s">
        <v>465</v>
      </c>
      <c r="F123" s="412"/>
      <c r="G123" s="412"/>
      <c r="H123" s="413"/>
      <c r="I123" s="132"/>
      <c r="J123" s="133">
        <v>1</v>
      </c>
      <c r="K123" s="134">
        <v>0</v>
      </c>
      <c r="L123" s="135">
        <v>1</v>
      </c>
      <c r="M123" s="128">
        <v>16.39</v>
      </c>
    </row>
    <row r="124" spans="1:13" x14ac:dyDescent="0.25">
      <c r="B124" s="136" t="s">
        <v>308</v>
      </c>
      <c r="C124" s="137"/>
      <c r="D124" s="137"/>
      <c r="E124" s="138"/>
      <c r="F124" s="139"/>
      <c r="G124" s="139"/>
      <c r="H124" s="139"/>
      <c r="I124" s="104"/>
      <c r="J124" s="140">
        <v>3</v>
      </c>
      <c r="K124" s="141">
        <v>0</v>
      </c>
      <c r="L124" s="142">
        <v>3</v>
      </c>
      <c r="M124" s="143">
        <v>49.17</v>
      </c>
    </row>
    <row r="125" spans="1:13" x14ac:dyDescent="0.25">
      <c r="B125" s="115" t="s">
        <v>466</v>
      </c>
      <c r="C125" s="116"/>
      <c r="D125" s="116"/>
      <c r="E125" s="117"/>
      <c r="F125" s="117"/>
      <c r="G125" s="117"/>
      <c r="H125" s="117"/>
      <c r="I125" s="118"/>
      <c r="J125" s="119">
        <v>3</v>
      </c>
      <c r="K125" s="120">
        <v>0</v>
      </c>
      <c r="L125" s="121">
        <v>3</v>
      </c>
      <c r="M125" s="122">
        <v>49.17</v>
      </c>
    </row>
    <row r="126" spans="1:13" x14ac:dyDescent="0.25">
      <c r="A126" s="24">
        <v>107</v>
      </c>
      <c r="B126" s="150"/>
      <c r="C126" s="414" t="s">
        <v>328</v>
      </c>
      <c r="D126" s="131" t="s">
        <v>467</v>
      </c>
      <c r="E126" s="412" t="s">
        <v>468</v>
      </c>
      <c r="F126" s="412"/>
      <c r="G126" s="412"/>
      <c r="H126" s="413"/>
      <c r="I126" s="132"/>
      <c r="J126" s="133">
        <v>1</v>
      </c>
      <c r="K126" s="134">
        <v>0</v>
      </c>
      <c r="L126" s="135">
        <v>1</v>
      </c>
      <c r="M126" s="128">
        <v>16.39</v>
      </c>
    </row>
    <row r="127" spans="1:13" x14ac:dyDescent="0.25">
      <c r="A127" s="24">
        <v>109</v>
      </c>
      <c r="B127" s="152"/>
      <c r="C127" s="419"/>
      <c r="D127" s="131" t="s">
        <v>469</v>
      </c>
      <c r="E127" s="412" t="s">
        <v>470</v>
      </c>
      <c r="F127" s="412"/>
      <c r="G127" s="412"/>
      <c r="H127" s="413"/>
      <c r="I127" s="132"/>
      <c r="J127" s="133">
        <v>1</v>
      </c>
      <c r="K127" s="134">
        <v>0</v>
      </c>
      <c r="L127" s="135">
        <v>1</v>
      </c>
      <c r="M127" s="128">
        <v>16.39</v>
      </c>
    </row>
    <row r="128" spans="1:13" x14ac:dyDescent="0.25">
      <c r="A128" s="24">
        <v>111</v>
      </c>
      <c r="B128" s="152"/>
      <c r="C128" s="419"/>
      <c r="D128" s="131" t="s">
        <v>471</v>
      </c>
      <c r="E128" s="412" t="s">
        <v>472</v>
      </c>
      <c r="F128" s="412"/>
      <c r="G128" s="412"/>
      <c r="H128" s="413"/>
      <c r="I128" s="132"/>
      <c r="J128" s="133">
        <v>0</v>
      </c>
      <c r="K128" s="134">
        <v>0</v>
      </c>
      <c r="L128" s="135" t="s">
        <v>473</v>
      </c>
      <c r="M128" s="128">
        <v>0</v>
      </c>
    </row>
    <row r="129" spans="1:19" ht="15.75" thickBot="1" x14ac:dyDescent="0.3">
      <c r="A129" s="24">
        <v>112</v>
      </c>
      <c r="B129" s="178"/>
      <c r="C129" s="432"/>
      <c r="D129" s="179" t="s">
        <v>474</v>
      </c>
      <c r="E129" s="433" t="s">
        <v>475</v>
      </c>
      <c r="F129" s="433"/>
      <c r="G129" s="433"/>
      <c r="H129" s="434"/>
      <c r="I129" s="132"/>
      <c r="J129" s="180">
        <v>1</v>
      </c>
      <c r="K129" s="181">
        <v>0</v>
      </c>
      <c r="L129" s="182">
        <v>1</v>
      </c>
      <c r="M129" s="149">
        <v>16.39</v>
      </c>
    </row>
    <row r="130" spans="1:19" x14ac:dyDescent="0.25">
      <c r="B130" s="89"/>
      <c r="C130" s="88"/>
      <c r="D130" s="89"/>
      <c r="E130" s="89"/>
      <c r="F130" s="89"/>
      <c r="G130" s="89"/>
      <c r="H130" s="89"/>
      <c r="I130" s="89"/>
      <c r="J130" s="89"/>
      <c r="K130" s="89"/>
    </row>
    <row r="131" spans="1:19" x14ac:dyDescent="0.25">
      <c r="B131" s="89"/>
      <c r="C131" s="88"/>
      <c r="D131" s="89"/>
      <c r="E131" s="89"/>
      <c r="F131" s="89"/>
      <c r="G131" s="89"/>
      <c r="H131" s="89"/>
      <c r="I131" s="89"/>
      <c r="J131" s="89"/>
      <c r="K131" s="89"/>
    </row>
    <row r="132" spans="1:19" x14ac:dyDescent="0.25">
      <c r="B132" s="89"/>
      <c r="C132" s="88"/>
      <c r="D132" s="89"/>
      <c r="E132" s="89"/>
      <c r="F132" s="89"/>
      <c r="G132" s="89"/>
      <c r="H132" s="89"/>
      <c r="I132" s="89"/>
      <c r="J132" s="89"/>
      <c r="K132" s="89"/>
    </row>
    <row r="133" spans="1:19" x14ac:dyDescent="0.25">
      <c r="C133" s="435" t="s">
        <v>476</v>
      </c>
      <c r="D133" s="436"/>
      <c r="E133" s="436"/>
      <c r="F133" s="436"/>
      <c r="G133" s="436"/>
      <c r="H133" s="437"/>
      <c r="J133" s="423" t="s">
        <v>477</v>
      </c>
      <c r="K133" s="424"/>
      <c r="L133" s="424"/>
      <c r="M133" s="424"/>
      <c r="N133" s="424"/>
      <c r="O133" s="424"/>
      <c r="P133" s="425"/>
      <c r="Q133" s="423" t="s">
        <v>34</v>
      </c>
      <c r="R133" s="424"/>
      <c r="S133" s="425"/>
    </row>
    <row r="134" spans="1:19" x14ac:dyDescent="0.25">
      <c r="C134" s="438"/>
      <c r="D134" s="439"/>
      <c r="E134" s="439"/>
      <c r="F134" s="439"/>
      <c r="G134" s="439"/>
      <c r="H134" s="440"/>
      <c r="J134" s="426"/>
      <c r="K134" s="427"/>
      <c r="L134" s="427"/>
      <c r="M134" s="427"/>
      <c r="N134" s="427"/>
      <c r="O134" s="427"/>
      <c r="P134" s="428"/>
      <c r="Q134" s="426"/>
      <c r="R134" s="427"/>
      <c r="S134" s="428"/>
    </row>
    <row r="135" spans="1:19" x14ac:dyDescent="0.25">
      <c r="C135" s="183"/>
      <c r="D135" s="183"/>
      <c r="E135" s="183"/>
      <c r="F135" s="184"/>
      <c r="G135" s="185"/>
      <c r="H135" s="186"/>
      <c r="I135" s="187"/>
      <c r="J135" s="184"/>
      <c r="K135" s="185"/>
      <c r="L135" s="185"/>
      <c r="M135" s="186"/>
      <c r="N135" s="184"/>
      <c r="O135" s="185"/>
      <c r="P135" s="186"/>
      <c r="Q135" s="184"/>
      <c r="R135" s="185"/>
      <c r="S135" s="186"/>
    </row>
    <row r="136" spans="1:19" x14ac:dyDescent="0.25">
      <c r="C136" s="188"/>
      <c r="D136" s="188"/>
      <c r="E136" s="188"/>
      <c r="F136" s="189"/>
      <c r="G136" s="187"/>
      <c r="H136" s="190"/>
      <c r="I136" s="187"/>
      <c r="J136" s="189"/>
      <c r="K136" s="187"/>
      <c r="L136" s="187"/>
      <c r="M136" s="190"/>
      <c r="N136" s="189"/>
      <c r="O136" s="187"/>
      <c r="P136" s="190"/>
      <c r="Q136" s="189"/>
      <c r="R136" s="187"/>
      <c r="S136" s="190"/>
    </row>
    <row r="137" spans="1:19" x14ac:dyDescent="0.25">
      <c r="C137" s="188"/>
      <c r="D137" s="188"/>
      <c r="E137" s="188"/>
      <c r="F137" s="189"/>
      <c r="G137" s="187"/>
      <c r="H137" s="190"/>
      <c r="I137" s="187"/>
      <c r="J137" s="189"/>
      <c r="K137" s="187"/>
      <c r="L137" s="187"/>
      <c r="M137" s="190"/>
      <c r="N137" s="189"/>
      <c r="O137" s="187"/>
      <c r="P137" s="190"/>
      <c r="Q137" s="189"/>
      <c r="R137" s="187"/>
      <c r="S137" s="190"/>
    </row>
    <row r="138" spans="1:19" x14ac:dyDescent="0.25">
      <c r="C138" s="188"/>
      <c r="D138" s="188"/>
      <c r="E138" s="188"/>
      <c r="F138" s="189"/>
      <c r="G138" s="187"/>
      <c r="H138" s="190"/>
      <c r="I138" s="187"/>
      <c r="J138" s="189"/>
      <c r="K138" s="187"/>
      <c r="L138" s="187"/>
      <c r="M138" s="190"/>
      <c r="N138" s="189"/>
      <c r="O138" s="187"/>
      <c r="P138" s="190"/>
      <c r="Q138" s="189"/>
      <c r="R138" s="187"/>
      <c r="S138" s="190"/>
    </row>
    <row r="139" spans="1:19" x14ac:dyDescent="0.25">
      <c r="C139" s="188"/>
      <c r="D139" s="188"/>
      <c r="E139" s="188"/>
      <c r="F139" s="189"/>
      <c r="G139" s="187"/>
      <c r="H139" s="190"/>
      <c r="I139" s="187"/>
      <c r="J139" s="189"/>
      <c r="K139" s="187"/>
      <c r="L139" s="187"/>
      <c r="M139" s="190"/>
      <c r="N139" s="189"/>
      <c r="O139" s="187"/>
      <c r="P139" s="190"/>
      <c r="Q139" s="189"/>
      <c r="R139" s="187"/>
      <c r="S139" s="190"/>
    </row>
    <row r="140" spans="1:19" x14ac:dyDescent="0.25">
      <c r="C140" s="188"/>
      <c r="D140" s="188"/>
      <c r="E140" s="188"/>
      <c r="F140" s="189"/>
      <c r="G140" s="187"/>
      <c r="H140" s="190"/>
      <c r="I140" s="187"/>
      <c r="J140" s="189"/>
      <c r="K140" s="187"/>
      <c r="L140" s="187"/>
      <c r="M140" s="190"/>
      <c r="N140" s="189"/>
      <c r="O140" s="187"/>
      <c r="P140" s="190"/>
      <c r="Q140" s="189"/>
      <c r="R140" s="187"/>
      <c r="S140" s="190"/>
    </row>
    <row r="141" spans="1:19" x14ac:dyDescent="0.25">
      <c r="C141" s="188"/>
      <c r="D141" s="188"/>
      <c r="E141" s="188"/>
      <c r="F141" s="189"/>
      <c r="G141" s="187"/>
      <c r="H141" s="190"/>
      <c r="I141" s="187"/>
      <c r="J141" s="189"/>
      <c r="K141" s="187"/>
      <c r="L141" s="187"/>
      <c r="M141" s="190"/>
      <c r="N141" s="189"/>
      <c r="O141" s="187"/>
      <c r="P141" s="190"/>
      <c r="Q141" s="189"/>
      <c r="R141" s="187"/>
      <c r="S141" s="190"/>
    </row>
    <row r="142" spans="1:19" x14ac:dyDescent="0.25">
      <c r="C142" s="191"/>
      <c r="D142" s="191"/>
      <c r="E142" s="191"/>
      <c r="F142" s="192"/>
      <c r="G142" s="193"/>
      <c r="H142" s="194"/>
      <c r="I142" s="187"/>
      <c r="J142" s="192"/>
      <c r="K142" s="193"/>
      <c r="L142" s="193"/>
      <c r="M142" s="194"/>
      <c r="N142" s="192"/>
      <c r="O142" s="193"/>
      <c r="P142" s="194"/>
      <c r="Q142" s="192"/>
      <c r="R142" s="193"/>
      <c r="S142" s="194"/>
    </row>
    <row r="143" spans="1:19" ht="33.75" x14ac:dyDescent="0.25">
      <c r="C143" s="195" t="s">
        <v>478</v>
      </c>
      <c r="D143" s="196" t="s">
        <v>479</v>
      </c>
      <c r="E143" s="197" t="s">
        <v>480</v>
      </c>
      <c r="F143" s="429" t="s">
        <v>481</v>
      </c>
      <c r="G143" s="430"/>
      <c r="H143" s="431"/>
      <c r="I143" s="198"/>
      <c r="J143" s="429" t="s">
        <v>482</v>
      </c>
      <c r="K143" s="430"/>
      <c r="L143" s="430"/>
      <c r="M143" s="431"/>
      <c r="N143" s="429" t="s">
        <v>483</v>
      </c>
      <c r="O143" s="430"/>
      <c r="P143" s="431"/>
      <c r="Q143" s="429">
        <v>0</v>
      </c>
      <c r="R143" s="430"/>
      <c r="S143" s="431"/>
    </row>
  </sheetData>
  <mergeCells count="123">
    <mergeCell ref="J133:P134"/>
    <mergeCell ref="Q133:S134"/>
    <mergeCell ref="F143:H143"/>
    <mergeCell ref="J143:M143"/>
    <mergeCell ref="N143:P143"/>
    <mergeCell ref="Q143:S143"/>
    <mergeCell ref="C126:C129"/>
    <mergeCell ref="E126:H126"/>
    <mergeCell ref="E127:H127"/>
    <mergeCell ref="E128:H128"/>
    <mergeCell ref="E129:H129"/>
    <mergeCell ref="C133:H134"/>
    <mergeCell ref="C119:C123"/>
    <mergeCell ref="E119:H119"/>
    <mergeCell ref="E120:H120"/>
    <mergeCell ref="E121:H121"/>
    <mergeCell ref="E122:H122"/>
    <mergeCell ref="E123:H123"/>
    <mergeCell ref="C112:C117"/>
    <mergeCell ref="E112:H112"/>
    <mergeCell ref="E113:H113"/>
    <mergeCell ref="E114:H114"/>
    <mergeCell ref="E115:H115"/>
    <mergeCell ref="E116:H116"/>
    <mergeCell ref="E117:H117"/>
    <mergeCell ref="E103:H103"/>
    <mergeCell ref="E104:H104"/>
    <mergeCell ref="E105:H105"/>
    <mergeCell ref="C106:C109"/>
    <mergeCell ref="E106:H106"/>
    <mergeCell ref="E107:H107"/>
    <mergeCell ref="E108:H108"/>
    <mergeCell ref="E109:H109"/>
    <mergeCell ref="E94:H94"/>
    <mergeCell ref="E95:H95"/>
    <mergeCell ref="E96:H96"/>
    <mergeCell ref="C97:C105"/>
    <mergeCell ref="E97:H97"/>
    <mergeCell ref="E98:H98"/>
    <mergeCell ref="E99:H99"/>
    <mergeCell ref="E100:H100"/>
    <mergeCell ref="E101:H101"/>
    <mergeCell ref="E102:H102"/>
    <mergeCell ref="C87:C93"/>
    <mergeCell ref="E87:H87"/>
    <mergeCell ref="E88:H88"/>
    <mergeCell ref="E89:H89"/>
    <mergeCell ref="E90:H90"/>
    <mergeCell ref="E91:H91"/>
    <mergeCell ref="E92:H92"/>
    <mergeCell ref="E93:H93"/>
    <mergeCell ref="O79:Q79"/>
    <mergeCell ref="E80:H80"/>
    <mergeCell ref="E81:H81"/>
    <mergeCell ref="E82:H82"/>
    <mergeCell ref="E83:H83"/>
    <mergeCell ref="E84:H84"/>
    <mergeCell ref="C74:C84"/>
    <mergeCell ref="E74:H74"/>
    <mergeCell ref="E75:H75"/>
    <mergeCell ref="E76:H76"/>
    <mergeCell ref="E77:H77"/>
    <mergeCell ref="E78:H78"/>
    <mergeCell ref="E79:H79"/>
    <mergeCell ref="E65:H65"/>
    <mergeCell ref="C66:C73"/>
    <mergeCell ref="E66:H66"/>
    <mergeCell ref="E67:H67"/>
    <mergeCell ref="E68:H68"/>
    <mergeCell ref="E69:H69"/>
    <mergeCell ref="E70:H70"/>
    <mergeCell ref="E71:H71"/>
    <mergeCell ref="E72:H72"/>
    <mergeCell ref="E73:H73"/>
    <mergeCell ref="N47:O47"/>
    <mergeCell ref="B53:H54"/>
    <mergeCell ref="O54:T55"/>
    <mergeCell ref="E59:H59"/>
    <mergeCell ref="C62:C63"/>
    <mergeCell ref="E62:H62"/>
    <mergeCell ref="E63:H63"/>
    <mergeCell ref="B45:F45"/>
    <mergeCell ref="L45:M45"/>
    <mergeCell ref="B46:F46"/>
    <mergeCell ref="B47:F47"/>
    <mergeCell ref="J47:K47"/>
    <mergeCell ref="L47:M47"/>
    <mergeCell ref="C39:D39"/>
    <mergeCell ref="B42:C42"/>
    <mergeCell ref="K42:N42"/>
    <mergeCell ref="B43:F43"/>
    <mergeCell ref="B44:F44"/>
    <mergeCell ref="L44:M44"/>
    <mergeCell ref="C25:D30"/>
    <mergeCell ref="B32:D32"/>
    <mergeCell ref="C33:D33"/>
    <mergeCell ref="C34:D34"/>
    <mergeCell ref="B36:D36"/>
    <mergeCell ref="C37:D37"/>
    <mergeCell ref="B13:D13"/>
    <mergeCell ref="C14:D15"/>
    <mergeCell ref="B17:D17"/>
    <mergeCell ref="C18:D18"/>
    <mergeCell ref="C19:D22"/>
    <mergeCell ref="B24:D24"/>
    <mergeCell ref="B10:B11"/>
    <mergeCell ref="C10:D11"/>
    <mergeCell ref="E10:E11"/>
    <mergeCell ref="B2:M2"/>
    <mergeCell ref="P2:T3"/>
    <mergeCell ref="B3:D3"/>
    <mergeCell ref="B5:C5"/>
    <mergeCell ref="D5:H5"/>
    <mergeCell ref="Q5:S5"/>
    <mergeCell ref="F10:F11"/>
    <mergeCell ref="G10:G11"/>
    <mergeCell ref="H10:H11"/>
    <mergeCell ref="B6:C6"/>
    <mergeCell ref="D6:H6"/>
    <mergeCell ref="B7:C7"/>
    <mergeCell ref="D7:H7"/>
    <mergeCell ref="B8:C8"/>
    <mergeCell ref="E8:H8"/>
  </mergeCells>
  <conditionalFormatting sqref="H13 H17 H24 H32 H36 H39">
    <cfRule type="cellIs" priority="15" operator="lessThan">
      <formula>0.5</formula>
    </cfRule>
    <cfRule type="cellIs" priority="16" operator="between">
      <formula>0.5</formula>
      <formula>0.9999</formula>
    </cfRule>
    <cfRule type="cellIs" priority="17" operator="greaterThanOrEqual">
      <formula>1</formula>
    </cfRule>
  </conditionalFormatting>
  <conditionalFormatting sqref="J59">
    <cfRule type="cellIs" priority="14" operator="equal">
      <formula>1</formula>
    </cfRule>
  </conditionalFormatting>
  <conditionalFormatting sqref="J62:J63">
    <cfRule type="cellIs" priority="12" operator="equal">
      <formula>1</formula>
    </cfRule>
  </conditionalFormatting>
  <conditionalFormatting sqref="J65:J84">
    <cfRule type="cellIs" priority="10" operator="equal">
      <formula>1</formula>
    </cfRule>
  </conditionalFormatting>
  <conditionalFormatting sqref="J87:J109">
    <cfRule type="cellIs" priority="8" operator="equal">
      <formula>1</formula>
    </cfRule>
  </conditionalFormatting>
  <conditionalFormatting sqref="J112:J117">
    <cfRule type="cellIs" priority="6" operator="equal">
      <formula>1</formula>
    </cfRule>
  </conditionalFormatting>
  <conditionalFormatting sqref="J119:J123">
    <cfRule type="cellIs" priority="4" operator="equal">
      <formula>1</formula>
    </cfRule>
  </conditionalFormatting>
  <conditionalFormatting sqref="J126:J129">
    <cfRule type="cellIs" priority="2" operator="equal">
      <formula>1</formula>
    </cfRule>
  </conditionalFormatting>
  <conditionalFormatting sqref="K59">
    <cfRule type="cellIs" priority="13" operator="equal">
      <formula>1</formula>
    </cfRule>
  </conditionalFormatting>
  <conditionalFormatting sqref="K62:K63">
    <cfRule type="cellIs" priority="11" operator="equal">
      <formula>1</formula>
    </cfRule>
  </conditionalFormatting>
  <conditionalFormatting sqref="K65:K84">
    <cfRule type="cellIs" priority="9" operator="equal">
      <formula>1</formula>
    </cfRule>
  </conditionalFormatting>
  <conditionalFormatting sqref="K87:K109">
    <cfRule type="cellIs" priority="7" operator="equal">
      <formula>1</formula>
    </cfRule>
  </conditionalFormatting>
  <conditionalFormatting sqref="K112:K117">
    <cfRule type="cellIs" priority="5" operator="equal">
      <formula>1</formula>
    </cfRule>
  </conditionalFormatting>
  <conditionalFormatting sqref="K119:K123">
    <cfRule type="cellIs" priority="3" operator="equal">
      <formula>1</formula>
    </cfRule>
  </conditionalFormatting>
  <conditionalFormatting sqref="K126:K129">
    <cfRule type="cellIs" priority="1" operator="equal">
      <formula>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4"/>
  <sheetViews>
    <sheetView tabSelected="1" topLeftCell="A102" zoomScale="50" zoomScaleNormal="50" workbookViewId="0">
      <selection activeCell="F117" sqref="F117"/>
    </sheetView>
  </sheetViews>
  <sheetFormatPr defaultColWidth="9.140625" defaultRowHeight="15" customHeight="1" zeroHeight="1" x14ac:dyDescent="0.25"/>
  <cols>
    <col min="1" max="1" width="5.42578125" style="33" customWidth="1"/>
    <col min="2" max="2" width="5.140625" style="199" customWidth="1"/>
    <col min="3" max="3" width="48.5703125" style="367" customWidth="1"/>
    <col min="4" max="4" width="47.5703125" style="199" customWidth="1"/>
    <col min="5" max="5" width="31.42578125" style="199" customWidth="1"/>
    <col min="6" max="6" width="34.140625" style="199" customWidth="1"/>
    <col min="7" max="7" width="19" style="199" customWidth="1"/>
    <col min="8" max="8" width="17" style="199" customWidth="1"/>
    <col min="9" max="9" width="21.28515625" style="199" customWidth="1"/>
    <col min="10" max="10" width="31.42578125" style="199" customWidth="1"/>
    <col min="11" max="11" width="19.5703125" style="201" customWidth="1"/>
    <col min="12" max="12" width="18.5703125" style="201" customWidth="1"/>
    <col min="13" max="13" width="21.42578125" style="201" customWidth="1"/>
    <col min="14" max="15" width="9.85546875" style="89" hidden="1" customWidth="1"/>
    <col min="16" max="19" width="9.85546875" style="202" hidden="1" customWidth="1"/>
    <col min="20" max="20" width="9.85546875" style="203" hidden="1" customWidth="1"/>
    <col min="21" max="21" width="9.85546875" style="204" hidden="1" customWidth="1"/>
    <col min="22" max="22" width="9.85546875" style="202" hidden="1" customWidth="1"/>
    <col min="23" max="23" width="9.85546875" style="201" hidden="1" customWidth="1"/>
    <col min="24" max="24" width="9.85546875" style="205" customWidth="1"/>
    <col min="25" max="16384" width="9.140625" style="205"/>
  </cols>
  <sheetData>
    <row r="1" spans="1:28" x14ac:dyDescent="0.25">
      <c r="D1" s="200" t="str">
        <f>IF('[1]Data Dealer'!G5=0, "", '[1]Data Dealer'!G5)</f>
        <v>CAKRA PUTRA PARAHYANGAN</v>
      </c>
    </row>
    <row r="2" spans="1:28" x14ac:dyDescent="0.25">
      <c r="D2" s="200" t="str">
        <f>IF('[1]Data Dealer'!G7=0, "", '[1]Data Dealer'!G7)</f>
        <v/>
      </c>
    </row>
    <row r="3" spans="1:28" x14ac:dyDescent="0.25">
      <c r="D3" s="206">
        <f>IFERROR('[1]Data Dealer'!S2, "")</f>
        <v>46024</v>
      </c>
      <c r="J3" s="207"/>
      <c r="K3" s="208" t="s">
        <v>484</v>
      </c>
    </row>
    <row r="4" spans="1:28" ht="26.25" customHeight="1" x14ac:dyDescent="0.25">
      <c r="B4" s="454" t="s">
        <v>485</v>
      </c>
      <c r="C4" s="454"/>
      <c r="D4" s="206" t="str">
        <f>IFERROR(VLOOKUP(D1, '[1]Data Dealer'!Z:AD,5,0), "")</f>
        <v>JAWA BARAT</v>
      </c>
      <c r="E4" s="201"/>
      <c r="F4" s="201"/>
      <c r="G4" s="201"/>
      <c r="H4" s="201"/>
      <c r="I4" s="201"/>
      <c r="J4" s="201"/>
      <c r="N4" s="441" t="s">
        <v>486</v>
      </c>
      <c r="O4" s="441"/>
      <c r="P4" s="441"/>
      <c r="Q4" s="441"/>
      <c r="R4" s="441"/>
      <c r="S4" s="441"/>
      <c r="T4" s="441"/>
      <c r="U4" s="209"/>
      <c r="V4" s="442" t="s">
        <v>487</v>
      </c>
      <c r="W4" s="442"/>
      <c r="X4" s="210"/>
      <c r="Y4" s="210"/>
      <c r="Z4" s="210"/>
      <c r="AA4" s="210"/>
      <c r="AB4" s="210"/>
    </row>
    <row r="5" spans="1:28" x14ac:dyDescent="0.25">
      <c r="B5" s="454"/>
      <c r="C5" s="454"/>
      <c r="D5" s="211"/>
      <c r="E5" s="201"/>
      <c r="F5" s="443" t="s">
        <v>488</v>
      </c>
      <c r="G5" s="443"/>
      <c r="H5" s="443"/>
      <c r="I5" s="443"/>
      <c r="J5" s="444" t="s">
        <v>489</v>
      </c>
      <c r="K5" s="444"/>
      <c r="L5" s="444"/>
      <c r="M5" s="444"/>
      <c r="N5" s="212"/>
      <c r="O5" s="212"/>
      <c r="P5" s="213">
        <f>P7+P11+P47+P89+P106</f>
        <v>86</v>
      </c>
      <c r="Q5" s="213">
        <f>Q7+Q11+Q47+Q89+Q106</f>
        <v>90</v>
      </c>
      <c r="R5" s="213">
        <f>R7+R11+R47+R89+R106</f>
        <v>86</v>
      </c>
      <c r="S5" s="213">
        <f>S7+S11+S47+S89+S106</f>
        <v>90</v>
      </c>
      <c r="T5" s="214"/>
      <c r="U5" s="215">
        <f>U7+U11+U47+U89+U106</f>
        <v>61</v>
      </c>
      <c r="V5" s="215">
        <f>V7+V11+V47+V89+V106</f>
        <v>59</v>
      </c>
      <c r="W5" s="215">
        <f>W7+W11+W47+W89+W106</f>
        <v>967.21311475409857</v>
      </c>
    </row>
    <row r="6" spans="1:28" x14ac:dyDescent="0.25">
      <c r="B6" s="216" t="s">
        <v>490</v>
      </c>
      <c r="C6" s="368" t="s">
        <v>491</v>
      </c>
      <c r="D6" s="217" t="s">
        <v>492</v>
      </c>
      <c r="E6" s="218" t="s">
        <v>493</v>
      </c>
      <c r="F6" s="219" t="s">
        <v>494</v>
      </c>
      <c r="G6" s="220" t="s">
        <v>495</v>
      </c>
      <c r="H6" s="221" t="s">
        <v>341</v>
      </c>
      <c r="I6" s="221" t="s">
        <v>496</v>
      </c>
      <c r="J6" s="219" t="s">
        <v>491</v>
      </c>
      <c r="K6" s="220" t="s">
        <v>495</v>
      </c>
      <c r="L6" s="221" t="s">
        <v>341</v>
      </c>
      <c r="M6" s="221" t="s">
        <v>496</v>
      </c>
      <c r="N6" s="212"/>
      <c r="O6" s="212"/>
      <c r="P6" s="213" t="s">
        <v>340</v>
      </c>
      <c r="Q6" s="213" t="s">
        <v>343</v>
      </c>
      <c r="R6" s="213" t="s">
        <v>497</v>
      </c>
      <c r="S6" s="213" t="s">
        <v>498</v>
      </c>
      <c r="T6" s="214" t="s">
        <v>499</v>
      </c>
      <c r="U6" s="222" t="s">
        <v>343</v>
      </c>
      <c r="V6" s="223" t="s">
        <v>340</v>
      </c>
      <c r="W6" s="224" t="s">
        <v>341</v>
      </c>
    </row>
    <row r="7" spans="1:28" x14ac:dyDescent="0.25">
      <c r="B7" s="445" t="s">
        <v>301</v>
      </c>
      <c r="C7" s="446"/>
      <c r="D7" s="225"/>
      <c r="E7" s="226"/>
      <c r="F7" s="227"/>
      <c r="G7" s="227"/>
      <c r="H7" s="228"/>
      <c r="I7" s="228"/>
      <c r="J7" s="229"/>
      <c r="K7" s="227"/>
      <c r="L7" s="228"/>
      <c r="M7" s="230"/>
      <c r="N7" s="231" t="s">
        <v>301</v>
      </c>
      <c r="O7" s="231"/>
      <c r="P7" s="232">
        <f>P8</f>
        <v>2</v>
      </c>
      <c r="Q7" s="232">
        <f>Q8</f>
        <v>2</v>
      </c>
      <c r="R7" s="232">
        <f>R8</f>
        <v>2</v>
      </c>
      <c r="S7" s="232">
        <f>S8</f>
        <v>2</v>
      </c>
      <c r="T7" s="233">
        <f>IFERROR(R7/S7, 0)</f>
        <v>1</v>
      </c>
      <c r="U7" s="232">
        <f>COUNTA(V9:V10)</f>
        <v>1</v>
      </c>
      <c r="V7" s="232">
        <f>SUM(V9:V10)</f>
        <v>1</v>
      </c>
      <c r="W7" s="232">
        <f>SUM(W9:W10)</f>
        <v>16.393442622950818</v>
      </c>
    </row>
    <row r="8" spans="1:28" x14ac:dyDescent="0.25">
      <c r="B8" s="234" t="s">
        <v>344</v>
      </c>
      <c r="C8" s="369"/>
      <c r="D8" s="235"/>
      <c r="E8" s="236"/>
      <c r="F8" s="237"/>
      <c r="G8" s="238"/>
      <c r="H8" s="239"/>
      <c r="I8" s="240"/>
      <c r="J8" s="241"/>
      <c r="K8" s="238"/>
      <c r="L8" s="239"/>
      <c r="M8" s="239"/>
      <c r="N8" s="242" t="s">
        <v>344</v>
      </c>
      <c r="O8" s="243"/>
      <c r="P8" s="244">
        <f>SUM(P9:P10)</f>
        <v>2</v>
      </c>
      <c r="Q8" s="244">
        <f>SUM(Q9:Q10)</f>
        <v>2</v>
      </c>
      <c r="R8" s="244">
        <f>SUM(R9:R10)</f>
        <v>2</v>
      </c>
      <c r="S8" s="244">
        <f>SUM(S9:S10)</f>
        <v>2</v>
      </c>
      <c r="T8" s="245">
        <f t="shared" ref="T8:T13" si="0">IFERROR(R8/S8, 0)</f>
        <v>1</v>
      </c>
      <c r="V8" s="246">
        <f>SUM(V9:V119)</f>
        <v>117</v>
      </c>
      <c r="W8" s="246">
        <f>SUM(W9:W119)</f>
        <v>1918.0327868852423</v>
      </c>
    </row>
    <row r="9" spans="1:28" ht="238.5" customHeight="1" x14ac:dyDescent="0.25">
      <c r="A9" s="33">
        <v>1</v>
      </c>
      <c r="B9" s="247">
        <v>1</v>
      </c>
      <c r="C9" s="248" t="s">
        <v>500</v>
      </c>
      <c r="D9" s="247" t="e">
        <v>#VALUE!</v>
      </c>
      <c r="E9" s="249"/>
      <c r="F9" s="248" t="s">
        <v>501</v>
      </c>
      <c r="G9" s="248" t="s">
        <v>502</v>
      </c>
      <c r="H9" s="250" t="s">
        <v>15</v>
      </c>
      <c r="I9" s="249"/>
      <c r="J9" s="459" t="s">
        <v>346</v>
      </c>
      <c r="K9" s="460" t="s">
        <v>503</v>
      </c>
      <c r="L9" s="447" t="s">
        <v>1</v>
      </c>
      <c r="M9" s="449"/>
      <c r="N9" s="251" t="s">
        <v>303</v>
      </c>
      <c r="O9" s="251"/>
      <c r="P9" s="252">
        <f>IF(H9="Ya", 1, 0)</f>
        <v>1</v>
      </c>
      <c r="Q9" s="253">
        <v>1</v>
      </c>
      <c r="R9" s="246">
        <f>P9</f>
        <v>1</v>
      </c>
      <c r="S9" s="246">
        <f>Q9</f>
        <v>1</v>
      </c>
      <c r="T9" s="254">
        <f t="shared" si="0"/>
        <v>1</v>
      </c>
      <c r="U9" s="255">
        <f>A9</f>
        <v>1</v>
      </c>
      <c r="V9" s="256">
        <f>IF(L9="Hijau",1,IF(L9="Merah",0,""))</f>
        <v>1</v>
      </c>
      <c r="W9" s="256">
        <f>IF(V9=1, (1000/$U$5), 0)</f>
        <v>16.393442622950818</v>
      </c>
    </row>
    <row r="10" spans="1:28" ht="132.75" customHeight="1" x14ac:dyDescent="0.25">
      <c r="A10" s="33">
        <v>2</v>
      </c>
      <c r="B10" s="247">
        <v>2</v>
      </c>
      <c r="C10" s="248" t="s">
        <v>504</v>
      </c>
      <c r="D10" s="247" t="e">
        <v>#VALUE!</v>
      </c>
      <c r="E10" s="249"/>
      <c r="F10" s="257" t="s">
        <v>505</v>
      </c>
      <c r="G10" s="257" t="s">
        <v>506</v>
      </c>
      <c r="H10" s="258">
        <v>1</v>
      </c>
      <c r="I10" s="249"/>
      <c r="J10" s="459"/>
      <c r="K10" s="461"/>
      <c r="L10" s="448"/>
      <c r="M10" s="449"/>
      <c r="N10" s="259" t="s">
        <v>305</v>
      </c>
      <c r="O10" s="259"/>
      <c r="P10" s="256">
        <f>IF(H10&gt;=1,1, 0)</f>
        <v>1</v>
      </c>
      <c r="Q10" s="260">
        <v>1</v>
      </c>
      <c r="R10" s="246">
        <f>P10</f>
        <v>1</v>
      </c>
      <c r="S10" s="246">
        <f>Q10</f>
        <v>1</v>
      </c>
      <c r="T10" s="254">
        <f t="shared" si="0"/>
        <v>1</v>
      </c>
      <c r="U10" s="261"/>
      <c r="V10" s="262"/>
      <c r="W10" s="263"/>
    </row>
    <row r="11" spans="1:28" x14ac:dyDescent="0.25">
      <c r="A11" s="33">
        <v>3</v>
      </c>
      <c r="B11" s="450" t="s">
        <v>304</v>
      </c>
      <c r="C11" s="451"/>
      <c r="D11" s="264"/>
      <c r="E11" s="229"/>
      <c r="F11" s="229"/>
      <c r="G11" s="229"/>
      <c r="H11" s="229"/>
      <c r="I11" s="229"/>
      <c r="J11" s="229"/>
      <c r="K11" s="229"/>
      <c r="L11" s="229"/>
      <c r="M11" s="229"/>
      <c r="N11" s="231" t="s">
        <v>304</v>
      </c>
      <c r="O11" s="231"/>
      <c r="P11" s="232">
        <f>P12+P22</f>
        <v>29</v>
      </c>
      <c r="Q11" s="232">
        <f>Q12+Q22</f>
        <v>29</v>
      </c>
      <c r="R11" s="232">
        <f>R12+R22</f>
        <v>29</v>
      </c>
      <c r="S11" s="232">
        <f>S12+S22</f>
        <v>29</v>
      </c>
      <c r="T11" s="233">
        <f t="shared" si="0"/>
        <v>1</v>
      </c>
      <c r="U11" s="232">
        <f>COUNTA(V13:V46)</f>
        <v>22</v>
      </c>
      <c r="V11" s="232">
        <f>SUM(V13:V46)</f>
        <v>22</v>
      </c>
      <c r="W11" s="232">
        <f>SUM(W13:W46)</f>
        <v>360.65573770491812</v>
      </c>
    </row>
    <row r="12" spans="1:28" x14ac:dyDescent="0.25">
      <c r="A12" s="33">
        <v>4</v>
      </c>
      <c r="B12" s="452" t="s">
        <v>347</v>
      </c>
      <c r="C12" s="453"/>
      <c r="D12" s="265"/>
      <c r="E12" s="266"/>
      <c r="F12" s="266"/>
      <c r="G12" s="266"/>
      <c r="H12" s="266"/>
      <c r="I12" s="266"/>
      <c r="J12" s="266"/>
      <c r="K12" s="266"/>
      <c r="L12" s="266"/>
      <c r="M12" s="266"/>
      <c r="N12" s="243" t="s">
        <v>347</v>
      </c>
      <c r="O12" s="243"/>
      <c r="P12" s="244">
        <f>SUM(P13:P15)+SUM(P20:P21)</f>
        <v>5</v>
      </c>
      <c r="Q12" s="244">
        <f>SUM(Q13:Q15)+SUM(Q20:Q21)</f>
        <v>5</v>
      </c>
      <c r="R12" s="244">
        <f>SUM(R13:R15)+SUM(R20:R21)</f>
        <v>5</v>
      </c>
      <c r="S12" s="244">
        <f>SUM(S13:S15)+SUM(S20:S21)</f>
        <v>5</v>
      </c>
      <c r="T12" s="245">
        <f t="shared" si="0"/>
        <v>1</v>
      </c>
    </row>
    <row r="13" spans="1:28" ht="38.25" customHeight="1" x14ac:dyDescent="0.25">
      <c r="A13" s="33">
        <v>5</v>
      </c>
      <c r="B13" s="458">
        <v>3</v>
      </c>
      <c r="C13" s="459" t="s">
        <v>507</v>
      </c>
      <c r="D13" s="458" t="e">
        <v>#VALUE!</v>
      </c>
      <c r="E13" s="455"/>
      <c r="F13" s="267" t="s">
        <v>348</v>
      </c>
      <c r="G13" s="248" t="s">
        <v>502</v>
      </c>
      <c r="H13" s="250" t="s">
        <v>15</v>
      </c>
      <c r="I13" s="249"/>
      <c r="J13" s="248" t="s">
        <v>349</v>
      </c>
      <c r="K13" s="268" t="s">
        <v>503</v>
      </c>
      <c r="L13" s="269" t="s">
        <v>1</v>
      </c>
      <c r="M13" s="270"/>
      <c r="N13" s="271" t="s">
        <v>310</v>
      </c>
      <c r="O13" s="251"/>
      <c r="P13" s="252">
        <f>IF(H13="Ya", 1, 0)</f>
        <v>1</v>
      </c>
      <c r="Q13" s="253">
        <v>1</v>
      </c>
      <c r="R13" s="256">
        <f>SUM(P13:P21)</f>
        <v>5</v>
      </c>
      <c r="S13" s="256">
        <f>SUM(Q13:Q21)</f>
        <v>5</v>
      </c>
      <c r="T13" s="272">
        <f t="shared" si="0"/>
        <v>1</v>
      </c>
      <c r="U13" s="255">
        <f>A13</f>
        <v>5</v>
      </c>
      <c r="V13" s="256">
        <f>IF(L13="Hijau",1,IF(L13="Merah",0,""))</f>
        <v>1</v>
      </c>
      <c r="W13" s="256">
        <f>IF(V13=1, (1000/$U$5), 0)</f>
        <v>16.393442622950818</v>
      </c>
    </row>
    <row r="14" spans="1:28" ht="38.25" x14ac:dyDescent="0.25">
      <c r="A14" s="33">
        <v>6</v>
      </c>
      <c r="B14" s="458"/>
      <c r="C14" s="459"/>
      <c r="D14" s="458"/>
      <c r="E14" s="455"/>
      <c r="F14" s="267" t="s">
        <v>350</v>
      </c>
      <c r="G14" s="248" t="s">
        <v>502</v>
      </c>
      <c r="H14" s="250" t="s">
        <v>15</v>
      </c>
      <c r="I14" s="249"/>
      <c r="J14" s="248" t="s">
        <v>349</v>
      </c>
      <c r="K14" s="268" t="s">
        <v>503</v>
      </c>
      <c r="L14" s="269" t="s">
        <v>1</v>
      </c>
      <c r="M14" s="270"/>
      <c r="N14" s="273" t="s">
        <v>310</v>
      </c>
      <c r="O14" s="274"/>
      <c r="P14" s="275">
        <f>IF(H14="Ya", 1, 0)</f>
        <v>1</v>
      </c>
      <c r="Q14" s="276">
        <v>1</v>
      </c>
      <c r="R14" s="277"/>
      <c r="S14" s="277"/>
      <c r="T14" s="278"/>
      <c r="U14" s="255">
        <f>A14</f>
        <v>6</v>
      </c>
      <c r="V14" s="256">
        <f>IF(L14="Hijau",1,IF(L14="Merah",0,""))</f>
        <v>1</v>
      </c>
      <c r="W14" s="256">
        <f>IF(V14=1, (1000/$U$5), 0)</f>
        <v>16.393442622950818</v>
      </c>
    </row>
    <row r="15" spans="1:28" ht="22.5" x14ac:dyDescent="0.25">
      <c r="A15" s="33">
        <v>7</v>
      </c>
      <c r="B15" s="458"/>
      <c r="C15" s="459"/>
      <c r="D15" s="458"/>
      <c r="E15" s="455"/>
      <c r="F15" s="267" t="s">
        <v>508</v>
      </c>
      <c r="G15" s="279" t="s">
        <v>509</v>
      </c>
      <c r="H15" s="280"/>
      <c r="I15" s="249"/>
      <c r="J15" s="281"/>
      <c r="K15" s="282"/>
      <c r="L15" s="282"/>
      <c r="M15" s="282"/>
      <c r="N15" s="273" t="s">
        <v>310</v>
      </c>
      <c r="O15" s="274"/>
      <c r="P15" s="275">
        <f>IFERROR(SUM(O16:O19)/(COUNTIF(O16:O19, 1)), 0)</f>
        <v>1</v>
      </c>
      <c r="Q15" s="276">
        <v>1</v>
      </c>
      <c r="R15" s="283"/>
      <c r="S15" s="283"/>
      <c r="T15" s="284"/>
      <c r="U15" s="261"/>
      <c r="V15" s="262"/>
      <c r="W15" s="263"/>
    </row>
    <row r="16" spans="1:28" ht="22.5" x14ac:dyDescent="0.25">
      <c r="A16" s="33">
        <v>8</v>
      </c>
      <c r="B16" s="458"/>
      <c r="C16" s="459"/>
      <c r="D16" s="458"/>
      <c r="E16" s="455"/>
      <c r="F16" s="267" t="s">
        <v>395</v>
      </c>
      <c r="G16" s="267"/>
      <c r="H16" s="285" t="s">
        <v>35</v>
      </c>
      <c r="I16" s="249"/>
      <c r="J16" s="281"/>
      <c r="K16" s="282"/>
      <c r="L16" s="282"/>
      <c r="M16" s="282"/>
      <c r="N16" s="286" t="s">
        <v>310</v>
      </c>
      <c r="O16" s="287">
        <f>IF(LEN(H16)&gt;0,1,0)</f>
        <v>1</v>
      </c>
      <c r="P16" s="288"/>
      <c r="Q16" s="289"/>
      <c r="R16" s="283"/>
      <c r="S16" s="283"/>
      <c r="T16" s="284"/>
      <c r="U16" s="261"/>
      <c r="V16" s="262"/>
      <c r="W16" s="263"/>
    </row>
    <row r="17" spans="1:23" ht="22.5" x14ac:dyDescent="0.25">
      <c r="A17" s="33">
        <v>9</v>
      </c>
      <c r="B17" s="458"/>
      <c r="C17" s="459"/>
      <c r="D17" s="458"/>
      <c r="E17" s="455"/>
      <c r="F17" s="267" t="s">
        <v>510</v>
      </c>
      <c r="G17" s="267"/>
      <c r="H17" s="285"/>
      <c r="I17" s="249"/>
      <c r="J17" s="281"/>
      <c r="K17" s="282"/>
      <c r="L17" s="282"/>
      <c r="M17" s="282"/>
      <c r="N17" s="286" t="s">
        <v>310</v>
      </c>
      <c r="O17" s="287">
        <f>IF(LEN(H17)&gt;0,1,0)</f>
        <v>0</v>
      </c>
      <c r="P17" s="288"/>
      <c r="Q17" s="289"/>
      <c r="R17" s="283"/>
      <c r="S17" s="283"/>
      <c r="T17" s="284"/>
      <c r="U17" s="261"/>
      <c r="V17" s="262"/>
      <c r="W17" s="263"/>
    </row>
    <row r="18" spans="1:23" ht="22.5" x14ac:dyDescent="0.25">
      <c r="A18" s="33">
        <v>10</v>
      </c>
      <c r="B18" s="458"/>
      <c r="C18" s="459"/>
      <c r="D18" s="458"/>
      <c r="E18" s="455"/>
      <c r="F18" s="267" t="s">
        <v>511</v>
      </c>
      <c r="G18" s="267"/>
      <c r="H18" s="285" t="s">
        <v>35</v>
      </c>
      <c r="I18" s="249"/>
      <c r="J18" s="281"/>
      <c r="K18" s="282"/>
      <c r="L18" s="282"/>
      <c r="M18" s="282"/>
      <c r="N18" s="286" t="s">
        <v>310</v>
      </c>
      <c r="O18" s="287">
        <f>IF(LEN(H18)&gt;0,1,0)</f>
        <v>1</v>
      </c>
      <c r="P18" s="288"/>
      <c r="Q18" s="289"/>
      <c r="R18" s="283"/>
      <c r="S18" s="283"/>
      <c r="T18" s="284"/>
      <c r="U18" s="261"/>
      <c r="V18" s="262"/>
      <c r="W18" s="263"/>
    </row>
    <row r="19" spans="1:23" ht="22.5" x14ac:dyDescent="0.25">
      <c r="A19" s="33">
        <v>11</v>
      </c>
      <c r="B19" s="458"/>
      <c r="C19" s="459"/>
      <c r="D19" s="458"/>
      <c r="E19" s="455"/>
      <c r="F19" s="267" t="s">
        <v>512</v>
      </c>
      <c r="G19" s="249"/>
      <c r="H19" s="285"/>
      <c r="I19" s="249"/>
      <c r="J19" s="281"/>
      <c r="K19" s="282"/>
      <c r="L19" s="282"/>
      <c r="M19" s="282"/>
      <c r="N19" s="286" t="s">
        <v>310</v>
      </c>
      <c r="O19" s="287">
        <f>IF(LEN(H19)&gt;0,1,0)</f>
        <v>0</v>
      </c>
      <c r="P19" s="288"/>
      <c r="Q19" s="289"/>
      <c r="R19" s="283"/>
      <c r="S19" s="283"/>
      <c r="T19" s="284"/>
      <c r="U19" s="261"/>
      <c r="V19" s="262"/>
      <c r="W19" s="263"/>
    </row>
    <row r="20" spans="1:23" x14ac:dyDescent="0.25">
      <c r="A20" s="33">
        <v>12</v>
      </c>
      <c r="B20" s="458"/>
      <c r="C20" s="459"/>
      <c r="D20" s="458"/>
      <c r="E20" s="455"/>
      <c r="F20" s="267" t="s">
        <v>513</v>
      </c>
      <c r="G20" s="248" t="s">
        <v>502</v>
      </c>
      <c r="H20" s="250" t="s">
        <v>15</v>
      </c>
      <c r="I20" s="249"/>
      <c r="J20" s="281"/>
      <c r="K20" s="282"/>
      <c r="L20" s="282"/>
      <c r="M20" s="282"/>
      <c r="N20" s="273" t="s">
        <v>310</v>
      </c>
      <c r="O20" s="274"/>
      <c r="P20" s="275">
        <f>IF(H20="Ya", 1, 0)</f>
        <v>1</v>
      </c>
      <c r="Q20" s="276">
        <v>1</v>
      </c>
      <c r="R20" s="283"/>
      <c r="S20" s="283"/>
      <c r="T20" s="284"/>
      <c r="U20" s="261"/>
      <c r="V20" s="262"/>
      <c r="W20" s="263"/>
    </row>
    <row r="21" spans="1:23" x14ac:dyDescent="0.25">
      <c r="A21" s="33">
        <v>13</v>
      </c>
      <c r="B21" s="458"/>
      <c r="C21" s="459"/>
      <c r="D21" s="458"/>
      <c r="E21" s="455"/>
      <c r="F21" s="267" t="s">
        <v>514</v>
      </c>
      <c r="G21" s="248" t="s">
        <v>502</v>
      </c>
      <c r="H21" s="250" t="s">
        <v>15</v>
      </c>
      <c r="I21" s="249"/>
      <c r="J21" s="281"/>
      <c r="K21" s="282"/>
      <c r="L21" s="282"/>
      <c r="M21" s="282"/>
      <c r="N21" s="290" t="s">
        <v>310</v>
      </c>
      <c r="O21" s="291"/>
      <c r="P21" s="292">
        <f>IF(H21="Ya", 1, 0)</f>
        <v>1</v>
      </c>
      <c r="Q21" s="293">
        <v>1</v>
      </c>
      <c r="R21" s="283"/>
      <c r="S21" s="283"/>
      <c r="T21" s="284"/>
      <c r="U21" s="261"/>
      <c r="V21" s="262"/>
      <c r="W21" s="263"/>
    </row>
    <row r="22" spans="1:23" x14ac:dyDescent="0.25">
      <c r="A22" s="33">
        <v>14</v>
      </c>
      <c r="B22" s="456" t="s">
        <v>351</v>
      </c>
      <c r="C22" s="457"/>
      <c r="D22" s="265"/>
      <c r="E22" s="294"/>
      <c r="F22" s="295"/>
      <c r="G22" s="294"/>
      <c r="H22" s="294"/>
      <c r="I22" s="266"/>
      <c r="J22" s="266"/>
      <c r="K22" s="266"/>
      <c r="L22" s="266"/>
      <c r="M22" s="266"/>
      <c r="N22" s="243" t="s">
        <v>351</v>
      </c>
      <c r="O22" s="243"/>
      <c r="P22" s="244">
        <f>SUM(P23:P46)</f>
        <v>24</v>
      </c>
      <c r="Q22" s="244">
        <f>SUM(Q23:Q46)</f>
        <v>24</v>
      </c>
      <c r="R22" s="246">
        <f t="shared" ref="R22:S24" si="1">P22</f>
        <v>24</v>
      </c>
      <c r="S22" s="246">
        <f t="shared" si="1"/>
        <v>24</v>
      </c>
      <c r="T22" s="254">
        <f t="shared" ref="T22:T25" si="2">IFERROR(R22/S22, 0)</f>
        <v>1</v>
      </c>
    </row>
    <row r="23" spans="1:23" ht="60" customHeight="1" x14ac:dyDescent="0.25">
      <c r="A23" s="33">
        <v>15</v>
      </c>
      <c r="B23" s="247">
        <v>4</v>
      </c>
      <c r="C23" s="365" t="s">
        <v>515</v>
      </c>
      <c r="D23" s="458" t="e">
        <v>#VALUE!</v>
      </c>
      <c r="E23" s="249"/>
      <c r="F23" s="248" t="s">
        <v>352</v>
      </c>
      <c r="G23" s="248" t="s">
        <v>502</v>
      </c>
      <c r="H23" s="250" t="s">
        <v>15</v>
      </c>
      <c r="I23" s="249"/>
      <c r="J23" s="296" t="s">
        <v>516</v>
      </c>
      <c r="K23" s="268" t="s">
        <v>503</v>
      </c>
      <c r="L23" s="269" t="s">
        <v>1</v>
      </c>
      <c r="M23" s="270"/>
      <c r="N23" s="297" t="s">
        <v>312</v>
      </c>
      <c r="O23" s="251"/>
      <c r="P23" s="252">
        <f t="shared" ref="P23:P46" si="3">IF(H23="Ya", 1, 0)</f>
        <v>1</v>
      </c>
      <c r="Q23" s="253">
        <v>1</v>
      </c>
      <c r="R23" s="246">
        <f t="shared" si="1"/>
        <v>1</v>
      </c>
      <c r="S23" s="246">
        <f t="shared" si="1"/>
        <v>1</v>
      </c>
      <c r="T23" s="254">
        <f t="shared" si="2"/>
        <v>1</v>
      </c>
      <c r="U23" s="255">
        <f>A23</f>
        <v>15</v>
      </c>
      <c r="V23" s="256">
        <f>IF(L23="Hijau",1,IF(L23="Merah",0,""))</f>
        <v>1</v>
      </c>
      <c r="W23" s="256">
        <f>IF(V23=1, (1000/$U$5), 0)</f>
        <v>16.393442622950818</v>
      </c>
    </row>
    <row r="24" spans="1:23" ht="138" customHeight="1" x14ac:dyDescent="0.25">
      <c r="A24" s="33">
        <v>16</v>
      </c>
      <c r="B24" s="247">
        <v>5</v>
      </c>
      <c r="C24" s="248" t="s">
        <v>517</v>
      </c>
      <c r="D24" s="458"/>
      <c r="E24" s="249"/>
      <c r="F24" s="296" t="s">
        <v>518</v>
      </c>
      <c r="G24" s="248" t="s">
        <v>502</v>
      </c>
      <c r="H24" s="250" t="s">
        <v>15</v>
      </c>
      <c r="I24" s="249"/>
      <c r="J24" s="281"/>
      <c r="K24" s="282"/>
      <c r="L24" s="282"/>
      <c r="M24" s="282"/>
      <c r="N24" s="298" t="s">
        <v>313</v>
      </c>
      <c r="O24" s="259"/>
      <c r="P24" s="256">
        <f t="shared" si="3"/>
        <v>1</v>
      </c>
      <c r="Q24" s="260">
        <v>1</v>
      </c>
      <c r="R24" s="246">
        <f t="shared" si="1"/>
        <v>1</v>
      </c>
      <c r="S24" s="246">
        <f t="shared" si="1"/>
        <v>1</v>
      </c>
      <c r="T24" s="254">
        <f t="shared" si="2"/>
        <v>1</v>
      </c>
      <c r="U24" s="261"/>
      <c r="V24" s="262"/>
      <c r="W24" s="263"/>
    </row>
    <row r="25" spans="1:23" ht="126.75" customHeight="1" x14ac:dyDescent="0.25">
      <c r="A25" s="33">
        <v>17</v>
      </c>
      <c r="B25" s="458">
        <v>6</v>
      </c>
      <c r="C25" s="459" t="s">
        <v>519</v>
      </c>
      <c r="D25" s="247" t="e">
        <v>#VALUE!</v>
      </c>
      <c r="E25" s="249"/>
      <c r="F25" s="257" t="s">
        <v>354</v>
      </c>
      <c r="G25" s="248" t="s">
        <v>502</v>
      </c>
      <c r="H25" s="250" t="s">
        <v>15</v>
      </c>
      <c r="I25" s="249"/>
      <c r="J25" s="296" t="s">
        <v>520</v>
      </c>
      <c r="K25" s="268" t="s">
        <v>503</v>
      </c>
      <c r="L25" s="269" t="s">
        <v>1</v>
      </c>
      <c r="M25" s="270"/>
      <c r="N25" s="299" t="s">
        <v>314</v>
      </c>
      <c r="O25" s="274"/>
      <c r="P25" s="275">
        <f t="shared" si="3"/>
        <v>1</v>
      </c>
      <c r="Q25" s="276">
        <v>1</v>
      </c>
      <c r="R25" s="256">
        <f>SUM(P25:P33)</f>
        <v>9</v>
      </c>
      <c r="S25" s="256">
        <f>SUM(Q25:Q33)</f>
        <v>9</v>
      </c>
      <c r="T25" s="272">
        <f t="shared" si="2"/>
        <v>1</v>
      </c>
      <c r="U25" s="255">
        <f>A25</f>
        <v>17</v>
      </c>
      <c r="V25" s="256">
        <f>IF(L25="Hijau",1,IF(L25="Merah",0,""))</f>
        <v>1</v>
      </c>
      <c r="W25" s="256">
        <f>IF(V25=1, (1000/$U$5), 0)</f>
        <v>16.393442622950818</v>
      </c>
    </row>
    <row r="26" spans="1:23" ht="127.5" x14ac:dyDescent="0.25">
      <c r="A26" s="33">
        <v>18</v>
      </c>
      <c r="B26" s="458"/>
      <c r="C26" s="459"/>
      <c r="D26" s="247" t="e">
        <v>#VALUE!</v>
      </c>
      <c r="E26" s="249"/>
      <c r="F26" s="257" t="s">
        <v>356</v>
      </c>
      <c r="G26" s="248" t="s">
        <v>502</v>
      </c>
      <c r="H26" s="250" t="s">
        <v>15</v>
      </c>
      <c r="I26" s="249"/>
      <c r="J26" s="248" t="s">
        <v>357</v>
      </c>
      <c r="K26" s="268" t="s">
        <v>503</v>
      </c>
      <c r="L26" s="269" t="s">
        <v>1</v>
      </c>
      <c r="M26" s="270"/>
      <c r="N26" s="299" t="s">
        <v>314</v>
      </c>
      <c r="O26" s="274"/>
      <c r="P26" s="275">
        <f t="shared" si="3"/>
        <v>1</v>
      </c>
      <c r="Q26" s="276">
        <v>1</v>
      </c>
      <c r="R26" s="277"/>
      <c r="S26" s="277"/>
      <c r="T26" s="278"/>
      <c r="U26" s="255">
        <f>A26</f>
        <v>18</v>
      </c>
      <c r="V26" s="256">
        <f t="shared" ref="V26:V28" si="4">IF(L26="Hijau",1,IF(L26="Merah",0,""))</f>
        <v>1</v>
      </c>
      <c r="W26" s="256">
        <f>IF(V26=1, (1000/$U$5), 0)</f>
        <v>16.393442622950818</v>
      </c>
    </row>
    <row r="27" spans="1:23" ht="89.25" x14ac:dyDescent="0.25">
      <c r="A27" s="33">
        <v>19</v>
      </c>
      <c r="B27" s="458"/>
      <c r="C27" s="459"/>
      <c r="D27" s="247" t="e">
        <v>#VALUE!</v>
      </c>
      <c r="E27" s="249"/>
      <c r="F27" s="257" t="s">
        <v>358</v>
      </c>
      <c r="G27" s="248" t="s">
        <v>502</v>
      </c>
      <c r="H27" s="250" t="s">
        <v>15</v>
      </c>
      <c r="I27" s="249"/>
      <c r="J27" s="296" t="s">
        <v>521</v>
      </c>
      <c r="K27" s="268" t="s">
        <v>503</v>
      </c>
      <c r="L27" s="269" t="s">
        <v>1</v>
      </c>
      <c r="M27" s="270"/>
      <c r="N27" s="299" t="s">
        <v>314</v>
      </c>
      <c r="O27" s="274"/>
      <c r="P27" s="275">
        <f t="shared" si="3"/>
        <v>1</v>
      </c>
      <c r="Q27" s="276">
        <v>1</v>
      </c>
      <c r="R27" s="283"/>
      <c r="S27" s="283"/>
      <c r="T27" s="284"/>
      <c r="U27" s="255">
        <f>A27</f>
        <v>19</v>
      </c>
      <c r="V27" s="256">
        <f t="shared" si="4"/>
        <v>1</v>
      </c>
      <c r="W27" s="256">
        <f>IF(V27=1, (1000/$U$5), 0)</f>
        <v>16.393442622950818</v>
      </c>
    </row>
    <row r="28" spans="1:23" ht="114.75" x14ac:dyDescent="0.25">
      <c r="A28" s="33">
        <v>20</v>
      </c>
      <c r="B28" s="458"/>
      <c r="C28" s="459"/>
      <c r="D28" s="247" t="e">
        <v>#VALUE!</v>
      </c>
      <c r="E28" s="249"/>
      <c r="F28" s="257" t="s">
        <v>360</v>
      </c>
      <c r="G28" s="248" t="s">
        <v>502</v>
      </c>
      <c r="H28" s="250" t="s">
        <v>15</v>
      </c>
      <c r="I28" s="249"/>
      <c r="J28" s="248" t="s">
        <v>361</v>
      </c>
      <c r="K28" s="268" t="s">
        <v>503</v>
      </c>
      <c r="L28" s="269" t="s">
        <v>1</v>
      </c>
      <c r="M28" s="270"/>
      <c r="N28" s="299" t="s">
        <v>314</v>
      </c>
      <c r="O28" s="274"/>
      <c r="P28" s="275">
        <f t="shared" si="3"/>
        <v>1</v>
      </c>
      <c r="Q28" s="276">
        <v>1</v>
      </c>
      <c r="R28" s="283"/>
      <c r="S28" s="283"/>
      <c r="T28" s="284"/>
      <c r="U28" s="255">
        <f>A28</f>
        <v>20</v>
      </c>
      <c r="V28" s="256">
        <f t="shared" si="4"/>
        <v>1</v>
      </c>
      <c r="W28" s="256">
        <f>IF(V28=1, (1000/$U$5), 0)</f>
        <v>16.393442622950818</v>
      </c>
    </row>
    <row r="29" spans="1:23" x14ac:dyDescent="0.25">
      <c r="A29" s="33">
        <v>21</v>
      </c>
      <c r="B29" s="458"/>
      <c r="C29" s="459"/>
      <c r="D29" s="247" t="e">
        <v>#VALUE!</v>
      </c>
      <c r="E29" s="249"/>
      <c r="F29" s="257" t="s">
        <v>522</v>
      </c>
      <c r="G29" s="248" t="s">
        <v>502</v>
      </c>
      <c r="H29" s="250" t="s">
        <v>15</v>
      </c>
      <c r="I29" s="249"/>
      <c r="J29" s="281"/>
      <c r="K29" s="282"/>
      <c r="L29" s="282"/>
      <c r="M29" s="282"/>
      <c r="N29" s="299" t="s">
        <v>314</v>
      </c>
      <c r="O29" s="274"/>
      <c r="P29" s="275">
        <f t="shared" si="3"/>
        <v>1</v>
      </c>
      <c r="Q29" s="276">
        <v>1</v>
      </c>
      <c r="R29" s="283"/>
      <c r="S29" s="283"/>
      <c r="T29" s="284"/>
      <c r="U29" s="261"/>
      <c r="V29" s="262"/>
      <c r="W29" s="263"/>
    </row>
    <row r="30" spans="1:23" ht="128.25" customHeight="1" x14ac:dyDescent="0.25">
      <c r="A30" s="33">
        <v>22</v>
      </c>
      <c r="B30" s="458"/>
      <c r="C30" s="459"/>
      <c r="D30" s="247" t="e">
        <v>#VALUE!</v>
      </c>
      <c r="E30" s="249"/>
      <c r="F30" s="257" t="s">
        <v>362</v>
      </c>
      <c r="G30" s="248" t="s">
        <v>502</v>
      </c>
      <c r="H30" s="250" t="s">
        <v>15</v>
      </c>
      <c r="I30" s="249"/>
      <c r="J30" s="248" t="s">
        <v>363</v>
      </c>
      <c r="K30" s="268" t="s">
        <v>503</v>
      </c>
      <c r="L30" s="269" t="s">
        <v>1</v>
      </c>
      <c r="M30" s="270"/>
      <c r="N30" s="299" t="s">
        <v>314</v>
      </c>
      <c r="O30" s="274"/>
      <c r="P30" s="275">
        <f t="shared" si="3"/>
        <v>1</v>
      </c>
      <c r="Q30" s="276">
        <v>1</v>
      </c>
      <c r="R30" s="283"/>
      <c r="S30" s="283"/>
      <c r="T30" s="284"/>
      <c r="U30" s="255">
        <f t="shared" ref="U30:U42" si="5">A30</f>
        <v>22</v>
      </c>
      <c r="V30" s="256">
        <f t="shared" ref="V30:V42" si="6">IF(L30="Hijau",1,IF(L30="Merah",0,""))</f>
        <v>1</v>
      </c>
      <c r="W30" s="256">
        <f t="shared" ref="W30:W42" si="7">IF(V30=1, (1000/$U$5), 0)</f>
        <v>16.393442622950818</v>
      </c>
    </row>
    <row r="31" spans="1:23" ht="102" x14ac:dyDescent="0.25">
      <c r="A31" s="33">
        <v>23</v>
      </c>
      <c r="B31" s="458"/>
      <c r="C31" s="459"/>
      <c r="D31" s="247" t="e">
        <v>#VALUE!</v>
      </c>
      <c r="E31" s="249"/>
      <c r="F31" s="257" t="s">
        <v>364</v>
      </c>
      <c r="G31" s="248" t="s">
        <v>502</v>
      </c>
      <c r="H31" s="250" t="s">
        <v>15</v>
      </c>
      <c r="I31" s="249"/>
      <c r="J31" s="248" t="s">
        <v>365</v>
      </c>
      <c r="K31" s="268" t="s">
        <v>503</v>
      </c>
      <c r="L31" s="269" t="s">
        <v>1</v>
      </c>
      <c r="M31" s="270"/>
      <c r="N31" s="299" t="s">
        <v>314</v>
      </c>
      <c r="O31" s="274"/>
      <c r="P31" s="275">
        <f t="shared" si="3"/>
        <v>1</v>
      </c>
      <c r="Q31" s="276">
        <v>1</v>
      </c>
      <c r="R31" s="283"/>
      <c r="S31" s="283"/>
      <c r="T31" s="284"/>
      <c r="U31" s="255">
        <f t="shared" si="5"/>
        <v>23</v>
      </c>
      <c r="V31" s="256">
        <f t="shared" si="6"/>
        <v>1</v>
      </c>
      <c r="W31" s="256">
        <f t="shared" si="7"/>
        <v>16.393442622950818</v>
      </c>
    </row>
    <row r="32" spans="1:23" ht="127.5" x14ac:dyDescent="0.25">
      <c r="A32" s="33">
        <v>24</v>
      </c>
      <c r="B32" s="458"/>
      <c r="C32" s="459"/>
      <c r="D32" s="247" t="e">
        <v>#VALUE!</v>
      </c>
      <c r="E32" s="249"/>
      <c r="F32" s="257" t="s">
        <v>366</v>
      </c>
      <c r="G32" s="248" t="s">
        <v>502</v>
      </c>
      <c r="H32" s="250" t="s">
        <v>15</v>
      </c>
      <c r="I32" s="249"/>
      <c r="J32" s="248" t="s">
        <v>367</v>
      </c>
      <c r="K32" s="268" t="s">
        <v>503</v>
      </c>
      <c r="L32" s="269" t="s">
        <v>1</v>
      </c>
      <c r="M32" s="270"/>
      <c r="N32" s="299" t="s">
        <v>314</v>
      </c>
      <c r="O32" s="274"/>
      <c r="P32" s="275">
        <f t="shared" si="3"/>
        <v>1</v>
      </c>
      <c r="Q32" s="276">
        <v>1</v>
      </c>
      <c r="R32" s="283"/>
      <c r="S32" s="283"/>
      <c r="T32" s="284"/>
      <c r="U32" s="255">
        <f t="shared" si="5"/>
        <v>24</v>
      </c>
      <c r="V32" s="256">
        <f t="shared" si="6"/>
        <v>1</v>
      </c>
      <c r="W32" s="256">
        <f t="shared" si="7"/>
        <v>16.393442622950818</v>
      </c>
    </row>
    <row r="33" spans="1:23" ht="106.5" customHeight="1" x14ac:dyDescent="0.25">
      <c r="A33" s="33">
        <v>25</v>
      </c>
      <c r="B33" s="458"/>
      <c r="C33" s="459"/>
      <c r="D33" s="247" t="e">
        <v>#VALUE!</v>
      </c>
      <c r="E33" s="249"/>
      <c r="F33" s="257" t="s">
        <v>368</v>
      </c>
      <c r="G33" s="248" t="s">
        <v>502</v>
      </c>
      <c r="H33" s="250" t="s">
        <v>15</v>
      </c>
      <c r="I33" s="249"/>
      <c r="J33" s="248" t="s">
        <v>369</v>
      </c>
      <c r="K33" s="268" t="s">
        <v>503</v>
      </c>
      <c r="L33" s="269" t="s">
        <v>1</v>
      </c>
      <c r="M33" s="270"/>
      <c r="N33" s="300" t="s">
        <v>314</v>
      </c>
      <c r="O33" s="291"/>
      <c r="P33" s="292">
        <f t="shared" si="3"/>
        <v>1</v>
      </c>
      <c r="Q33" s="293">
        <v>1</v>
      </c>
      <c r="R33" s="283"/>
      <c r="S33" s="283"/>
      <c r="T33" s="284"/>
      <c r="U33" s="255">
        <f t="shared" si="5"/>
        <v>25</v>
      </c>
      <c r="V33" s="256">
        <f t="shared" si="6"/>
        <v>1</v>
      </c>
      <c r="W33" s="256">
        <f t="shared" si="7"/>
        <v>16.393442622950818</v>
      </c>
    </row>
    <row r="34" spans="1:23" ht="149.25" customHeight="1" x14ac:dyDescent="0.25">
      <c r="A34" s="33">
        <v>26</v>
      </c>
      <c r="B34" s="458">
        <v>7</v>
      </c>
      <c r="C34" s="470" t="s">
        <v>523</v>
      </c>
      <c r="D34" s="247" t="e">
        <v>#VALUE!</v>
      </c>
      <c r="E34" s="249"/>
      <c r="F34" s="257" t="s">
        <v>371</v>
      </c>
      <c r="G34" s="248" t="s">
        <v>502</v>
      </c>
      <c r="H34" s="250" t="s">
        <v>15</v>
      </c>
      <c r="I34" s="249"/>
      <c r="J34" s="248" t="s">
        <v>524</v>
      </c>
      <c r="K34" s="268" t="s">
        <v>503</v>
      </c>
      <c r="L34" s="269" t="s">
        <v>1</v>
      </c>
      <c r="M34" s="270"/>
      <c r="N34" s="274" t="s">
        <v>315</v>
      </c>
      <c r="O34" s="274"/>
      <c r="P34" s="275">
        <f t="shared" si="3"/>
        <v>1</v>
      </c>
      <c r="Q34" s="253">
        <v>1</v>
      </c>
      <c r="R34" s="256">
        <f>SUM(P34:P46)</f>
        <v>13</v>
      </c>
      <c r="S34" s="256">
        <f>SUM(Q34:Q46)</f>
        <v>13</v>
      </c>
      <c r="T34" s="272">
        <f t="shared" ref="T34" si="8">IFERROR(R34/S34, 0)</f>
        <v>1</v>
      </c>
      <c r="U34" s="255">
        <f t="shared" si="5"/>
        <v>26</v>
      </c>
      <c r="V34" s="256">
        <f t="shared" si="6"/>
        <v>1</v>
      </c>
      <c r="W34" s="256">
        <f t="shared" si="7"/>
        <v>16.393442622950818</v>
      </c>
    </row>
    <row r="35" spans="1:23" ht="147" customHeight="1" x14ac:dyDescent="0.25">
      <c r="A35" s="33">
        <v>27</v>
      </c>
      <c r="B35" s="458"/>
      <c r="C35" s="471"/>
      <c r="D35" s="247" t="e">
        <v>#VALUE!</v>
      </c>
      <c r="E35" s="249"/>
      <c r="F35" s="257" t="s">
        <v>373</v>
      </c>
      <c r="G35" s="248" t="s">
        <v>502</v>
      </c>
      <c r="H35" s="250" t="s">
        <v>15</v>
      </c>
      <c r="I35" s="249"/>
      <c r="J35" s="248" t="s">
        <v>374</v>
      </c>
      <c r="K35" s="268" t="s">
        <v>503</v>
      </c>
      <c r="L35" s="269" t="s">
        <v>1</v>
      </c>
      <c r="M35" s="270"/>
      <c r="N35" s="274" t="s">
        <v>315</v>
      </c>
      <c r="O35" s="274"/>
      <c r="P35" s="275">
        <f t="shared" si="3"/>
        <v>1</v>
      </c>
      <c r="Q35" s="276">
        <v>1</v>
      </c>
      <c r="R35" s="277"/>
      <c r="S35" s="277"/>
      <c r="T35" s="278"/>
      <c r="U35" s="255">
        <f t="shared" si="5"/>
        <v>27</v>
      </c>
      <c r="V35" s="256">
        <f t="shared" si="6"/>
        <v>1</v>
      </c>
      <c r="W35" s="256">
        <f t="shared" si="7"/>
        <v>16.393442622950818</v>
      </c>
    </row>
    <row r="36" spans="1:23" ht="147" customHeight="1" x14ac:dyDescent="0.25">
      <c r="A36" s="33">
        <v>28</v>
      </c>
      <c r="B36" s="458"/>
      <c r="C36" s="471"/>
      <c r="D36" s="247" t="e">
        <v>#VALUE!</v>
      </c>
      <c r="E36" s="249"/>
      <c r="F36" s="257" t="s">
        <v>375</v>
      </c>
      <c r="G36" s="248" t="s">
        <v>502</v>
      </c>
      <c r="H36" s="250" t="s">
        <v>15</v>
      </c>
      <c r="I36" s="249"/>
      <c r="J36" s="248" t="s">
        <v>376</v>
      </c>
      <c r="K36" s="268" t="s">
        <v>503</v>
      </c>
      <c r="L36" s="269" t="s">
        <v>1</v>
      </c>
      <c r="M36" s="270"/>
      <c r="N36" s="274" t="s">
        <v>315</v>
      </c>
      <c r="O36" s="274"/>
      <c r="P36" s="275">
        <f t="shared" si="3"/>
        <v>1</v>
      </c>
      <c r="Q36" s="276">
        <v>1</v>
      </c>
      <c r="R36" s="283"/>
      <c r="S36" s="283"/>
      <c r="T36" s="284"/>
      <c r="U36" s="255">
        <f t="shared" si="5"/>
        <v>28</v>
      </c>
      <c r="V36" s="256">
        <f t="shared" si="6"/>
        <v>1</v>
      </c>
      <c r="W36" s="256">
        <f t="shared" si="7"/>
        <v>16.393442622950818</v>
      </c>
    </row>
    <row r="37" spans="1:23" ht="159" customHeight="1" x14ac:dyDescent="0.25">
      <c r="A37" s="33">
        <v>29</v>
      </c>
      <c r="B37" s="458"/>
      <c r="C37" s="471"/>
      <c r="D37" s="247" t="e">
        <v>#VALUE!</v>
      </c>
      <c r="E37" s="249"/>
      <c r="F37" s="248" t="s">
        <v>525</v>
      </c>
      <c r="G37" s="248" t="s">
        <v>502</v>
      </c>
      <c r="H37" s="250" t="s">
        <v>15</v>
      </c>
      <c r="I37" s="249"/>
      <c r="J37" s="248" t="s">
        <v>526</v>
      </c>
      <c r="K37" s="268" t="s">
        <v>503</v>
      </c>
      <c r="L37" s="269" t="s">
        <v>1</v>
      </c>
      <c r="M37" s="270"/>
      <c r="N37" s="274" t="s">
        <v>315</v>
      </c>
      <c r="O37" s="274"/>
      <c r="P37" s="275">
        <f t="shared" si="3"/>
        <v>1</v>
      </c>
      <c r="Q37" s="276">
        <v>1</v>
      </c>
      <c r="R37" s="283"/>
      <c r="S37" s="283"/>
      <c r="T37" s="284"/>
      <c r="U37" s="255">
        <f t="shared" si="5"/>
        <v>29</v>
      </c>
      <c r="V37" s="256">
        <f t="shared" si="6"/>
        <v>1</v>
      </c>
      <c r="W37" s="256">
        <f t="shared" si="7"/>
        <v>16.393442622950818</v>
      </c>
    </row>
    <row r="38" spans="1:23" ht="159" customHeight="1" x14ac:dyDescent="0.25">
      <c r="A38" s="33">
        <v>30</v>
      </c>
      <c r="B38" s="458"/>
      <c r="C38" s="471"/>
      <c r="D38" s="247" t="e">
        <v>#VALUE!</v>
      </c>
      <c r="E38" s="249"/>
      <c r="F38" s="257" t="s">
        <v>379</v>
      </c>
      <c r="G38" s="248" t="s">
        <v>502</v>
      </c>
      <c r="H38" s="250" t="s">
        <v>15</v>
      </c>
      <c r="I38" s="249"/>
      <c r="J38" s="248" t="s">
        <v>380</v>
      </c>
      <c r="K38" s="268" t="s">
        <v>503</v>
      </c>
      <c r="L38" s="269" t="s">
        <v>1</v>
      </c>
      <c r="M38" s="270"/>
      <c r="N38" s="274" t="s">
        <v>315</v>
      </c>
      <c r="O38" s="274"/>
      <c r="P38" s="275">
        <f t="shared" si="3"/>
        <v>1</v>
      </c>
      <c r="Q38" s="276">
        <v>1</v>
      </c>
      <c r="R38" s="283"/>
      <c r="S38" s="283"/>
      <c r="T38" s="284"/>
      <c r="U38" s="255">
        <f t="shared" si="5"/>
        <v>30</v>
      </c>
      <c r="V38" s="256">
        <f t="shared" si="6"/>
        <v>1</v>
      </c>
      <c r="W38" s="256">
        <f t="shared" si="7"/>
        <v>16.393442622950818</v>
      </c>
    </row>
    <row r="39" spans="1:23" ht="156.75" customHeight="1" x14ac:dyDescent="0.25">
      <c r="A39" s="33">
        <v>31</v>
      </c>
      <c r="B39" s="458"/>
      <c r="C39" s="471"/>
      <c r="D39" s="247" t="e">
        <v>#VALUE!</v>
      </c>
      <c r="E39" s="249"/>
      <c r="F39" s="248" t="s">
        <v>381</v>
      </c>
      <c r="G39" s="248" t="s">
        <v>502</v>
      </c>
      <c r="H39" s="250" t="s">
        <v>15</v>
      </c>
      <c r="I39" s="249"/>
      <c r="J39" s="248" t="s">
        <v>382</v>
      </c>
      <c r="K39" s="268" t="s">
        <v>503</v>
      </c>
      <c r="L39" s="269" t="s">
        <v>1</v>
      </c>
      <c r="M39" s="270"/>
      <c r="N39" s="274" t="s">
        <v>315</v>
      </c>
      <c r="O39" s="274"/>
      <c r="P39" s="275">
        <f t="shared" si="3"/>
        <v>1</v>
      </c>
      <c r="Q39" s="276">
        <v>1</v>
      </c>
      <c r="R39" s="283"/>
      <c r="S39" s="283"/>
      <c r="T39" s="284"/>
      <c r="U39" s="255">
        <f t="shared" si="5"/>
        <v>31</v>
      </c>
      <c r="V39" s="256">
        <f t="shared" si="6"/>
        <v>1</v>
      </c>
      <c r="W39" s="256">
        <f t="shared" si="7"/>
        <v>16.393442622950818</v>
      </c>
    </row>
    <row r="40" spans="1:23" ht="156.75" customHeight="1" x14ac:dyDescent="0.25">
      <c r="A40" s="33">
        <v>32</v>
      </c>
      <c r="B40" s="458"/>
      <c r="C40" s="471"/>
      <c r="D40" s="247" t="e">
        <v>#VALUE!</v>
      </c>
      <c r="E40" s="249"/>
      <c r="F40" s="257" t="s">
        <v>384</v>
      </c>
      <c r="G40" s="248" t="s">
        <v>502</v>
      </c>
      <c r="H40" s="250" t="s">
        <v>15</v>
      </c>
      <c r="I40" s="249"/>
      <c r="J40" s="296" t="s">
        <v>527</v>
      </c>
      <c r="K40" s="268" t="s">
        <v>503</v>
      </c>
      <c r="L40" s="269" t="s">
        <v>1</v>
      </c>
      <c r="M40" s="270"/>
      <c r="N40" s="274" t="s">
        <v>315</v>
      </c>
      <c r="O40" s="274"/>
      <c r="P40" s="275">
        <f t="shared" si="3"/>
        <v>1</v>
      </c>
      <c r="Q40" s="276">
        <v>1</v>
      </c>
      <c r="R40" s="283"/>
      <c r="S40" s="283"/>
      <c r="T40" s="284"/>
      <c r="U40" s="255">
        <f t="shared" si="5"/>
        <v>32</v>
      </c>
      <c r="V40" s="256">
        <f t="shared" si="6"/>
        <v>1</v>
      </c>
      <c r="W40" s="256">
        <f t="shared" si="7"/>
        <v>16.393442622950818</v>
      </c>
    </row>
    <row r="41" spans="1:23" ht="156.75" customHeight="1" x14ac:dyDescent="0.25">
      <c r="A41" s="33">
        <v>33</v>
      </c>
      <c r="B41" s="458"/>
      <c r="C41" s="471"/>
      <c r="D41" s="247" t="e">
        <v>#VALUE!</v>
      </c>
      <c r="E41" s="249"/>
      <c r="F41" s="257" t="s">
        <v>386</v>
      </c>
      <c r="G41" s="248" t="s">
        <v>502</v>
      </c>
      <c r="H41" s="250" t="s">
        <v>15</v>
      </c>
      <c r="I41" s="249"/>
      <c r="J41" s="296" t="s">
        <v>528</v>
      </c>
      <c r="K41" s="268" t="s">
        <v>503</v>
      </c>
      <c r="L41" s="269" t="s">
        <v>1</v>
      </c>
      <c r="M41" s="270"/>
      <c r="N41" s="274" t="s">
        <v>315</v>
      </c>
      <c r="O41" s="274"/>
      <c r="P41" s="275">
        <f t="shared" si="3"/>
        <v>1</v>
      </c>
      <c r="Q41" s="276">
        <v>1</v>
      </c>
      <c r="R41" s="283"/>
      <c r="S41" s="283"/>
      <c r="T41" s="284"/>
      <c r="U41" s="255">
        <f t="shared" si="5"/>
        <v>33</v>
      </c>
      <c r="V41" s="256">
        <f t="shared" si="6"/>
        <v>1</v>
      </c>
      <c r="W41" s="256">
        <f t="shared" si="7"/>
        <v>16.393442622950818</v>
      </c>
    </row>
    <row r="42" spans="1:23" ht="156.75" customHeight="1" x14ac:dyDescent="0.25">
      <c r="A42" s="33">
        <v>34</v>
      </c>
      <c r="B42" s="458"/>
      <c r="C42" s="471"/>
      <c r="D42" s="247" t="e">
        <v>#VALUE!</v>
      </c>
      <c r="E42" s="249"/>
      <c r="F42" s="257" t="s">
        <v>529</v>
      </c>
      <c r="G42" s="248" t="s">
        <v>502</v>
      </c>
      <c r="H42" s="250" t="s">
        <v>15</v>
      </c>
      <c r="I42" s="249"/>
      <c r="J42" s="462" t="s">
        <v>389</v>
      </c>
      <c r="K42" s="268" t="s">
        <v>503</v>
      </c>
      <c r="L42" s="269" t="s">
        <v>1</v>
      </c>
      <c r="M42" s="270"/>
      <c r="N42" s="274" t="s">
        <v>315</v>
      </c>
      <c r="O42" s="274"/>
      <c r="P42" s="275">
        <f t="shared" si="3"/>
        <v>1</v>
      </c>
      <c r="Q42" s="276">
        <v>1</v>
      </c>
      <c r="R42" s="283"/>
      <c r="S42" s="283"/>
      <c r="T42" s="284"/>
      <c r="U42" s="255">
        <f t="shared" si="5"/>
        <v>34</v>
      </c>
      <c r="V42" s="256">
        <f t="shared" si="6"/>
        <v>1</v>
      </c>
      <c r="W42" s="256">
        <f t="shared" si="7"/>
        <v>16.393442622950818</v>
      </c>
    </row>
    <row r="43" spans="1:23" ht="156.75" customHeight="1" x14ac:dyDescent="0.25">
      <c r="A43" s="33">
        <v>35</v>
      </c>
      <c r="B43" s="458"/>
      <c r="C43" s="471"/>
      <c r="D43" s="247" t="e">
        <v>#VALUE!</v>
      </c>
      <c r="E43" s="249"/>
      <c r="F43" s="248" t="s">
        <v>530</v>
      </c>
      <c r="G43" s="248" t="s">
        <v>502</v>
      </c>
      <c r="H43" s="250" t="s">
        <v>15</v>
      </c>
      <c r="I43" s="249"/>
      <c r="J43" s="463"/>
      <c r="K43" s="282"/>
      <c r="L43" s="282"/>
      <c r="M43" s="282"/>
      <c r="N43" s="274" t="s">
        <v>315</v>
      </c>
      <c r="O43" s="274"/>
      <c r="P43" s="275">
        <f t="shared" si="3"/>
        <v>1</v>
      </c>
      <c r="Q43" s="276">
        <v>1</v>
      </c>
      <c r="R43" s="283"/>
      <c r="S43" s="283"/>
      <c r="T43" s="284"/>
      <c r="U43" s="261"/>
      <c r="V43" s="262"/>
      <c r="W43" s="263"/>
    </row>
    <row r="44" spans="1:23" ht="156.75" customHeight="1" x14ac:dyDescent="0.25">
      <c r="A44" s="33">
        <v>36</v>
      </c>
      <c r="B44" s="458"/>
      <c r="C44" s="471"/>
      <c r="D44" s="247" t="e">
        <v>#VALUE!</v>
      </c>
      <c r="E44" s="249"/>
      <c r="F44" s="296" t="s">
        <v>531</v>
      </c>
      <c r="G44" s="248" t="s">
        <v>502</v>
      </c>
      <c r="H44" s="250" t="s">
        <v>15</v>
      </c>
      <c r="I44" s="249"/>
      <c r="J44" s="281"/>
      <c r="K44" s="282"/>
      <c r="L44" s="282"/>
      <c r="M44" s="282"/>
      <c r="N44" s="274" t="s">
        <v>315</v>
      </c>
      <c r="O44" s="274"/>
      <c r="P44" s="275">
        <f t="shared" si="3"/>
        <v>1</v>
      </c>
      <c r="Q44" s="276">
        <v>1</v>
      </c>
      <c r="R44" s="283"/>
      <c r="S44" s="283"/>
      <c r="T44" s="284"/>
      <c r="U44" s="261"/>
      <c r="V44" s="262"/>
      <c r="W44" s="263"/>
    </row>
    <row r="45" spans="1:23" ht="156.75" customHeight="1" x14ac:dyDescent="0.25">
      <c r="A45" s="33">
        <v>37</v>
      </c>
      <c r="B45" s="458"/>
      <c r="C45" s="471"/>
      <c r="D45" s="247" t="e">
        <v>#VALUE!</v>
      </c>
      <c r="E45" s="249"/>
      <c r="F45" s="257" t="s">
        <v>390</v>
      </c>
      <c r="G45" s="248" t="s">
        <v>502</v>
      </c>
      <c r="H45" s="250" t="s">
        <v>15</v>
      </c>
      <c r="I45" s="249"/>
      <c r="J45" s="296" t="s">
        <v>532</v>
      </c>
      <c r="K45" s="268" t="s">
        <v>503</v>
      </c>
      <c r="L45" s="269" t="s">
        <v>1</v>
      </c>
      <c r="M45" s="270"/>
      <c r="N45" s="274" t="s">
        <v>315</v>
      </c>
      <c r="O45" s="274"/>
      <c r="P45" s="275">
        <f t="shared" si="3"/>
        <v>1</v>
      </c>
      <c r="Q45" s="276">
        <v>1</v>
      </c>
      <c r="R45" s="283"/>
      <c r="S45" s="283"/>
      <c r="T45" s="284"/>
      <c r="U45" s="255">
        <f>A45</f>
        <v>37</v>
      </c>
      <c r="V45" s="256">
        <f t="shared" ref="V45:V46" si="9">IF(L45="Hijau",1,IF(L45="Merah",0,""))</f>
        <v>1</v>
      </c>
      <c r="W45" s="256">
        <f>IF(V45=1, (1000/$U$5), 0)</f>
        <v>16.393442622950818</v>
      </c>
    </row>
    <row r="46" spans="1:23" ht="105.75" customHeight="1" x14ac:dyDescent="0.25">
      <c r="A46" s="33">
        <v>38</v>
      </c>
      <c r="B46" s="458"/>
      <c r="C46" s="472"/>
      <c r="D46" s="247" t="e">
        <v>#VALUE!</v>
      </c>
      <c r="E46" s="249"/>
      <c r="F46" s="257" t="s">
        <v>392</v>
      </c>
      <c r="G46" s="248" t="s">
        <v>502</v>
      </c>
      <c r="H46" s="250" t="s">
        <v>15</v>
      </c>
      <c r="I46" s="249"/>
      <c r="J46" s="248" t="s">
        <v>393</v>
      </c>
      <c r="K46" s="268" t="s">
        <v>503</v>
      </c>
      <c r="L46" s="269" t="s">
        <v>1</v>
      </c>
      <c r="M46" s="270"/>
      <c r="N46" s="291" t="s">
        <v>315</v>
      </c>
      <c r="O46" s="291"/>
      <c r="P46" s="292">
        <f t="shared" si="3"/>
        <v>1</v>
      </c>
      <c r="Q46" s="293">
        <v>1</v>
      </c>
      <c r="R46" s="283"/>
      <c r="S46" s="283"/>
      <c r="T46" s="284"/>
      <c r="U46" s="255">
        <f>A46</f>
        <v>38</v>
      </c>
      <c r="V46" s="256">
        <f t="shared" si="9"/>
        <v>1</v>
      </c>
      <c r="W46" s="256">
        <f>IF(V46=1, (1000/$U$5), 0)</f>
        <v>16.393442622950818</v>
      </c>
    </row>
    <row r="47" spans="1:23" ht="15.75" x14ac:dyDescent="0.25">
      <c r="A47" s="33">
        <v>39</v>
      </c>
      <c r="B47" s="301" t="s">
        <v>306</v>
      </c>
      <c r="C47" s="370"/>
      <c r="D47" s="302"/>
      <c r="E47" s="303"/>
      <c r="F47" s="229"/>
      <c r="G47" s="229"/>
      <c r="H47" s="229"/>
      <c r="I47" s="229"/>
      <c r="J47" s="229"/>
      <c r="K47" s="229"/>
      <c r="L47" s="229"/>
      <c r="M47" s="229"/>
      <c r="N47" s="231" t="s">
        <v>306</v>
      </c>
      <c r="O47" s="231"/>
      <c r="P47" s="232">
        <f>P48</f>
        <v>34</v>
      </c>
      <c r="Q47" s="232">
        <f>Q48</f>
        <v>36</v>
      </c>
      <c r="R47" s="232">
        <f>R48</f>
        <v>34</v>
      </c>
      <c r="S47" s="232">
        <f>S48</f>
        <v>36</v>
      </c>
      <c r="T47" s="233">
        <f t="shared" ref="T47:T49" si="10">IFERROR(R47/S47, 0)</f>
        <v>0.94444444444444442</v>
      </c>
      <c r="U47" s="232">
        <f>COUNTA(V50:V87)</f>
        <v>23</v>
      </c>
      <c r="V47" s="232">
        <f>SUM(V50:V87)</f>
        <v>22</v>
      </c>
      <c r="W47" s="232">
        <f>SUM(W50:W87)</f>
        <v>360.65573770491812</v>
      </c>
    </row>
    <row r="48" spans="1:23" x14ac:dyDescent="0.25">
      <c r="A48" s="33">
        <v>40</v>
      </c>
      <c r="B48" s="304" t="s">
        <v>394</v>
      </c>
      <c r="C48" s="364"/>
      <c r="D48" s="305"/>
      <c r="E48" s="304"/>
      <c r="F48" s="266"/>
      <c r="G48" s="266"/>
      <c r="H48" s="266"/>
      <c r="I48" s="266"/>
      <c r="J48" s="266"/>
      <c r="K48" s="266"/>
      <c r="L48" s="266"/>
      <c r="M48" s="266"/>
      <c r="N48" s="243" t="s">
        <v>394</v>
      </c>
      <c r="O48" s="243"/>
      <c r="P48" s="244">
        <f>SUM(P52:P88) +P49</f>
        <v>34</v>
      </c>
      <c r="Q48" s="244">
        <f>SUM(Q52:Q88) +Q49</f>
        <v>36</v>
      </c>
      <c r="R48" s="244">
        <f>SUM(R52:R88) +R49</f>
        <v>34</v>
      </c>
      <c r="S48" s="244">
        <f>SUM(S52:S88) +S49</f>
        <v>36</v>
      </c>
      <c r="T48" s="245">
        <f t="shared" si="10"/>
        <v>0.94444444444444442</v>
      </c>
    </row>
    <row r="49" spans="1:23" x14ac:dyDescent="0.25">
      <c r="A49" s="33">
        <v>41</v>
      </c>
      <c r="B49" s="466">
        <v>8</v>
      </c>
      <c r="C49" s="459" t="s">
        <v>533</v>
      </c>
      <c r="D49" s="467" t="e">
        <v>#VALUE!</v>
      </c>
      <c r="E49" s="249"/>
      <c r="F49" s="306" t="s">
        <v>508</v>
      </c>
      <c r="G49" s="279" t="s">
        <v>509</v>
      </c>
      <c r="H49" s="307"/>
      <c r="I49" s="308"/>
      <c r="J49" s="308"/>
      <c r="K49" s="309"/>
      <c r="L49" s="309"/>
      <c r="M49" s="309"/>
      <c r="N49" s="297" t="s">
        <v>317</v>
      </c>
      <c r="O49" s="310"/>
      <c r="P49" s="252">
        <f>IFERROR(SUM(O50:O51)/(COUNTIF(O50:O51, 1)), 0)</f>
        <v>1</v>
      </c>
      <c r="Q49" s="253">
        <v>1</v>
      </c>
      <c r="R49" s="246">
        <f>SUM(P49:P59)</f>
        <v>8</v>
      </c>
      <c r="S49" s="246">
        <f>SUM(Q49:Q59)</f>
        <v>9</v>
      </c>
      <c r="T49" s="254">
        <f t="shared" si="10"/>
        <v>0.88888888888888884</v>
      </c>
    </row>
    <row r="50" spans="1:23" ht="68.25" customHeight="1" x14ac:dyDescent="0.25">
      <c r="A50" s="33">
        <v>42</v>
      </c>
      <c r="B50" s="466"/>
      <c r="C50" s="459"/>
      <c r="D50" s="468"/>
      <c r="E50" s="249"/>
      <c r="F50" s="306" t="s">
        <v>395</v>
      </c>
      <c r="G50" s="249"/>
      <c r="H50" s="285" t="s">
        <v>35</v>
      </c>
      <c r="I50" s="308"/>
      <c r="J50" s="248" t="s">
        <v>396</v>
      </c>
      <c r="K50" s="268" t="s">
        <v>503</v>
      </c>
      <c r="L50" s="269" t="s">
        <v>1</v>
      </c>
      <c r="M50" s="309"/>
      <c r="N50" s="299"/>
      <c r="O50" s="287">
        <f>IF(LEN(H50)&gt;0,1,0)</f>
        <v>1</v>
      </c>
      <c r="P50" s="244"/>
      <c r="Q50" s="289"/>
      <c r="R50" s="311"/>
      <c r="S50" s="311"/>
      <c r="T50" s="312"/>
      <c r="U50" s="255">
        <f>A50</f>
        <v>42</v>
      </c>
      <c r="V50" s="256">
        <f>IF(L50="Hijau",1,IF(L50="Merah",0,""))</f>
        <v>1</v>
      </c>
      <c r="W50" s="256">
        <f>IF(V50=1, (1000/$U$5), 0)</f>
        <v>16.393442622950818</v>
      </c>
    </row>
    <row r="51" spans="1:23" ht="68.25" customHeight="1" x14ac:dyDescent="0.25">
      <c r="A51" s="33">
        <v>43</v>
      </c>
      <c r="B51" s="466"/>
      <c r="C51" s="459"/>
      <c r="D51" s="469"/>
      <c r="E51" s="249"/>
      <c r="F51" s="306" t="s">
        <v>510</v>
      </c>
      <c r="G51" s="249"/>
      <c r="H51" s="285"/>
      <c r="I51" s="308"/>
      <c r="J51" s="229"/>
      <c r="K51" s="313"/>
      <c r="L51" s="313"/>
      <c r="M51" s="313"/>
      <c r="N51" s="299"/>
      <c r="O51" s="287">
        <f>IF(LEN(H51)&gt;0,1,0)</f>
        <v>0</v>
      </c>
      <c r="P51" s="244"/>
      <c r="Q51" s="289"/>
      <c r="R51" s="314"/>
      <c r="S51" s="314"/>
      <c r="T51" s="315"/>
    </row>
    <row r="52" spans="1:23" ht="119.25" customHeight="1" x14ac:dyDescent="0.25">
      <c r="A52" s="33">
        <v>44</v>
      </c>
      <c r="B52" s="466"/>
      <c r="C52" s="459"/>
      <c r="D52" s="247" t="e">
        <v>#VALUE!</v>
      </c>
      <c r="E52" s="316"/>
      <c r="F52" s="306" t="s">
        <v>397</v>
      </c>
      <c r="G52" s="248" t="s">
        <v>502</v>
      </c>
      <c r="H52" s="250" t="s">
        <v>15</v>
      </c>
      <c r="I52" s="308"/>
      <c r="J52" s="296" t="s">
        <v>534</v>
      </c>
      <c r="K52" s="268" t="s">
        <v>503</v>
      </c>
      <c r="L52" s="269" t="s">
        <v>1</v>
      </c>
      <c r="M52" s="309"/>
      <c r="N52" s="299" t="s">
        <v>317</v>
      </c>
      <c r="P52" s="275">
        <f t="shared" ref="P52:P69" si="11">IF(H52="Ya", 1, 0)</f>
        <v>1</v>
      </c>
      <c r="Q52" s="276">
        <v>1</v>
      </c>
      <c r="R52" s="314"/>
      <c r="S52" s="314"/>
      <c r="T52" s="315"/>
      <c r="U52" s="255">
        <f>A52</f>
        <v>44</v>
      </c>
      <c r="V52" s="256">
        <f t="shared" ref="V52:V53" si="12">IF(L52="Hijau",1,IF(L52="Merah",0,""))</f>
        <v>1</v>
      </c>
      <c r="W52" s="256">
        <f>IF(V52=1, (1000/$U$5), 0)</f>
        <v>16.393442622950818</v>
      </c>
    </row>
    <row r="53" spans="1:23" ht="119.25" customHeight="1" x14ac:dyDescent="0.25">
      <c r="A53" s="33">
        <v>45</v>
      </c>
      <c r="B53" s="466"/>
      <c r="C53" s="459"/>
      <c r="D53" s="458" t="e">
        <v>#VALUE!</v>
      </c>
      <c r="E53" s="249"/>
      <c r="F53" s="306" t="s">
        <v>399</v>
      </c>
      <c r="G53" s="248" t="s">
        <v>502</v>
      </c>
      <c r="H53" s="250" t="s">
        <v>15</v>
      </c>
      <c r="I53" s="308"/>
      <c r="J53" s="248" t="s">
        <v>400</v>
      </c>
      <c r="K53" s="268" t="s">
        <v>503</v>
      </c>
      <c r="L53" s="269" t="s">
        <v>1</v>
      </c>
      <c r="M53" s="309"/>
      <c r="N53" s="299" t="s">
        <v>317</v>
      </c>
      <c r="P53" s="275">
        <f t="shared" si="11"/>
        <v>1</v>
      </c>
      <c r="Q53" s="276">
        <v>1</v>
      </c>
      <c r="R53" s="314"/>
      <c r="S53" s="314"/>
      <c r="T53" s="315"/>
      <c r="U53" s="255">
        <f>A53</f>
        <v>45</v>
      </c>
      <c r="V53" s="256">
        <f t="shared" si="12"/>
        <v>1</v>
      </c>
      <c r="W53" s="256">
        <f>IF(V53=1, (1000/$U$5), 0)</f>
        <v>16.393442622950818</v>
      </c>
    </row>
    <row r="54" spans="1:23" ht="119.25" customHeight="1" x14ac:dyDescent="0.25">
      <c r="A54" s="33">
        <v>46</v>
      </c>
      <c r="B54" s="466"/>
      <c r="C54" s="459"/>
      <c r="D54" s="458"/>
      <c r="E54" s="249"/>
      <c r="F54" s="306" t="s">
        <v>535</v>
      </c>
      <c r="G54" s="248" t="s">
        <v>502</v>
      </c>
      <c r="H54" s="250" t="s">
        <v>15</v>
      </c>
      <c r="I54" s="308"/>
      <c r="J54" s="229"/>
      <c r="K54" s="313"/>
      <c r="L54" s="313"/>
      <c r="M54" s="313"/>
      <c r="N54" s="299" t="s">
        <v>317</v>
      </c>
      <c r="P54" s="275">
        <f t="shared" si="11"/>
        <v>1</v>
      </c>
      <c r="Q54" s="276">
        <v>1</v>
      </c>
      <c r="R54" s="314"/>
      <c r="S54" s="314"/>
      <c r="T54" s="315"/>
    </row>
    <row r="55" spans="1:23" ht="90.75" customHeight="1" x14ac:dyDescent="0.25">
      <c r="A55" s="33">
        <v>47</v>
      </c>
      <c r="B55" s="466"/>
      <c r="C55" s="459"/>
      <c r="D55" s="247" t="e">
        <v>#VALUE!</v>
      </c>
      <c r="E55" s="249"/>
      <c r="F55" s="306" t="s">
        <v>401</v>
      </c>
      <c r="G55" s="248" t="s">
        <v>502</v>
      </c>
      <c r="H55" s="250" t="s">
        <v>15</v>
      </c>
      <c r="I55" s="308"/>
      <c r="J55" s="248" t="s">
        <v>402</v>
      </c>
      <c r="K55" s="268" t="s">
        <v>503</v>
      </c>
      <c r="L55" s="269" t="s">
        <v>1</v>
      </c>
      <c r="M55" s="309"/>
      <c r="N55" s="299" t="s">
        <v>317</v>
      </c>
      <c r="P55" s="275">
        <f t="shared" si="11"/>
        <v>1</v>
      </c>
      <c r="Q55" s="276">
        <v>1</v>
      </c>
      <c r="R55" s="314"/>
      <c r="S55" s="314"/>
      <c r="T55" s="315"/>
      <c r="U55" s="255">
        <f>A55</f>
        <v>47</v>
      </c>
      <c r="V55" s="256">
        <f t="shared" ref="V55:V58" si="13">IF(L55="Hijau",1,IF(L55="Merah",0,""))</f>
        <v>1</v>
      </c>
      <c r="W55" s="256">
        <f>IF(V55=1, (1000/$U$5), 0)</f>
        <v>16.393442622950818</v>
      </c>
    </row>
    <row r="56" spans="1:23" ht="90.75" customHeight="1" x14ac:dyDescent="0.25">
      <c r="A56" s="33">
        <v>48</v>
      </c>
      <c r="B56" s="466"/>
      <c r="C56" s="459"/>
      <c r="D56" s="247" t="e">
        <v>#VALUE!</v>
      </c>
      <c r="E56" s="249"/>
      <c r="F56" s="317" t="s">
        <v>403</v>
      </c>
      <c r="G56" s="248" t="s">
        <v>502</v>
      </c>
      <c r="H56" s="250" t="s">
        <v>24</v>
      </c>
      <c r="I56" s="308"/>
      <c r="J56" s="248" t="s">
        <v>404</v>
      </c>
      <c r="K56" s="268" t="s">
        <v>503</v>
      </c>
      <c r="L56" s="269" t="s">
        <v>9</v>
      </c>
      <c r="M56" s="309"/>
      <c r="N56" s="299" t="s">
        <v>317</v>
      </c>
      <c r="P56" s="275">
        <f t="shared" si="11"/>
        <v>0</v>
      </c>
      <c r="Q56" s="276">
        <v>1</v>
      </c>
      <c r="R56" s="314"/>
      <c r="S56" s="314"/>
      <c r="T56" s="315"/>
      <c r="U56" s="255">
        <f>A56</f>
        <v>48</v>
      </c>
      <c r="V56" s="256">
        <f t="shared" si="13"/>
        <v>0</v>
      </c>
      <c r="W56" s="256">
        <f>IF(V56=1, (1000/$U$5), 0)</f>
        <v>0</v>
      </c>
    </row>
    <row r="57" spans="1:23" ht="90.75" customHeight="1" x14ac:dyDescent="0.25">
      <c r="A57" s="33">
        <v>49</v>
      </c>
      <c r="B57" s="466"/>
      <c r="C57" s="459"/>
      <c r="D57" s="247" t="e">
        <v>#VALUE!</v>
      </c>
      <c r="E57" s="249"/>
      <c r="F57" s="317" t="s">
        <v>405</v>
      </c>
      <c r="G57" s="248" t="s">
        <v>502</v>
      </c>
      <c r="H57" s="250" t="s">
        <v>15</v>
      </c>
      <c r="I57" s="308"/>
      <c r="J57" s="296" t="s">
        <v>536</v>
      </c>
      <c r="K57" s="268" t="s">
        <v>503</v>
      </c>
      <c r="L57" s="269" t="s">
        <v>1</v>
      </c>
      <c r="M57" s="309"/>
      <c r="N57" s="299" t="s">
        <v>317</v>
      </c>
      <c r="P57" s="275">
        <f t="shared" si="11"/>
        <v>1</v>
      </c>
      <c r="Q57" s="276">
        <v>1</v>
      </c>
      <c r="R57" s="314"/>
      <c r="S57" s="314"/>
      <c r="T57" s="315"/>
      <c r="U57" s="255">
        <f>A57</f>
        <v>49</v>
      </c>
      <c r="V57" s="256">
        <f t="shared" si="13"/>
        <v>1</v>
      </c>
      <c r="W57" s="256">
        <f>IF(V57=1, (1000/$U$5), 0)</f>
        <v>16.393442622950818</v>
      </c>
    </row>
    <row r="58" spans="1:23" ht="90.75" customHeight="1" x14ac:dyDescent="0.25">
      <c r="A58" s="33">
        <v>50</v>
      </c>
      <c r="B58" s="466"/>
      <c r="C58" s="459"/>
      <c r="D58" s="247" t="e">
        <v>#VALUE!</v>
      </c>
      <c r="E58" s="249"/>
      <c r="F58" s="306" t="s">
        <v>407</v>
      </c>
      <c r="G58" s="248" t="s">
        <v>502</v>
      </c>
      <c r="H58" s="250" t="s">
        <v>15</v>
      </c>
      <c r="I58" s="308"/>
      <c r="J58" s="248" t="s">
        <v>408</v>
      </c>
      <c r="K58" s="268" t="s">
        <v>503</v>
      </c>
      <c r="L58" s="269" t="s">
        <v>1</v>
      </c>
      <c r="M58" s="309"/>
      <c r="N58" s="299" t="s">
        <v>317</v>
      </c>
      <c r="P58" s="275">
        <f t="shared" si="11"/>
        <v>1</v>
      </c>
      <c r="Q58" s="276">
        <v>1</v>
      </c>
      <c r="R58" s="314"/>
      <c r="S58" s="314"/>
      <c r="T58" s="315"/>
      <c r="U58" s="255">
        <f>A58</f>
        <v>50</v>
      </c>
      <c r="V58" s="256">
        <f t="shared" si="13"/>
        <v>1</v>
      </c>
      <c r="W58" s="256">
        <f>IF(V58=1, (1000/$U$5), 0)</f>
        <v>16.393442622950818</v>
      </c>
    </row>
    <row r="59" spans="1:23" ht="96.75" customHeight="1" x14ac:dyDescent="0.25">
      <c r="A59" s="33">
        <v>51</v>
      </c>
      <c r="B59" s="466"/>
      <c r="C59" s="459"/>
      <c r="D59" s="247" t="e">
        <v>#VALUE!</v>
      </c>
      <c r="E59" s="249"/>
      <c r="F59" s="306" t="s">
        <v>537</v>
      </c>
      <c r="G59" s="248" t="s">
        <v>502</v>
      </c>
      <c r="H59" s="250" t="s">
        <v>15</v>
      </c>
      <c r="I59" s="308"/>
      <c r="J59" s="281"/>
      <c r="K59" s="313"/>
      <c r="L59" s="313"/>
      <c r="M59" s="313"/>
      <c r="N59" s="300" t="s">
        <v>317</v>
      </c>
      <c r="O59" s="318"/>
      <c r="P59" s="292">
        <f t="shared" si="11"/>
        <v>1</v>
      </c>
      <c r="Q59" s="293">
        <v>1</v>
      </c>
      <c r="R59" s="319"/>
      <c r="S59" s="319"/>
      <c r="T59" s="320"/>
    </row>
    <row r="60" spans="1:23" ht="120.75" customHeight="1" x14ac:dyDescent="0.25">
      <c r="A60" s="33">
        <v>52</v>
      </c>
      <c r="B60" s="464">
        <v>9</v>
      </c>
      <c r="C60" s="459" t="s">
        <v>538</v>
      </c>
      <c r="D60" s="321" t="e">
        <v>#VALUE!</v>
      </c>
      <c r="E60" s="249"/>
      <c r="F60" s="322" t="s">
        <v>409</v>
      </c>
      <c r="G60" s="248" t="s">
        <v>502</v>
      </c>
      <c r="H60" s="250" t="s">
        <v>15</v>
      </c>
      <c r="I60" s="308"/>
      <c r="J60" s="296" t="s">
        <v>539</v>
      </c>
      <c r="K60" s="268" t="s">
        <v>503</v>
      </c>
      <c r="L60" s="269" t="s">
        <v>1</v>
      </c>
      <c r="M60" s="309"/>
      <c r="N60" s="297" t="s">
        <v>318</v>
      </c>
      <c r="O60" s="310"/>
      <c r="P60" s="252">
        <f t="shared" si="11"/>
        <v>1</v>
      </c>
      <c r="Q60" s="253">
        <v>1</v>
      </c>
      <c r="R60" s="246">
        <f>SUM(P60:P61)</f>
        <v>2</v>
      </c>
      <c r="S60" s="246">
        <f>SUM(Q60:Q61)</f>
        <v>2</v>
      </c>
      <c r="T60" s="254">
        <f t="shared" ref="T60:T62" si="14">IFERROR(R60/S60, 0)</f>
        <v>1</v>
      </c>
      <c r="U60" s="255">
        <f>A60</f>
        <v>52</v>
      </c>
      <c r="V60" s="256">
        <f>IF(L60="Hijau",1,IF(L60="Merah",0,""))</f>
        <v>1</v>
      </c>
      <c r="W60" s="256">
        <f>IF(V60=1, (1000/$U$5), 0)</f>
        <v>16.393442622950818</v>
      </c>
    </row>
    <row r="61" spans="1:23" ht="120.75" customHeight="1" x14ac:dyDescent="0.25">
      <c r="A61" s="33">
        <v>53</v>
      </c>
      <c r="B61" s="464"/>
      <c r="C61" s="459"/>
      <c r="D61" s="247" t="e">
        <v>#VALUE!</v>
      </c>
      <c r="E61" s="249"/>
      <c r="F61" s="322" t="s">
        <v>540</v>
      </c>
      <c r="G61" s="248" t="s">
        <v>502</v>
      </c>
      <c r="H61" s="250" t="s">
        <v>15</v>
      </c>
      <c r="I61" s="308"/>
      <c r="J61" s="281"/>
      <c r="K61" s="313"/>
      <c r="L61" s="313"/>
      <c r="M61" s="313"/>
      <c r="N61" s="300" t="s">
        <v>318</v>
      </c>
      <c r="O61" s="318"/>
      <c r="P61" s="292">
        <f t="shared" si="11"/>
        <v>1</v>
      </c>
      <c r="Q61" s="293">
        <v>1</v>
      </c>
      <c r="R61" s="311"/>
      <c r="S61" s="311"/>
      <c r="T61" s="312"/>
    </row>
    <row r="62" spans="1:23" ht="120.75" customHeight="1" x14ac:dyDescent="0.25">
      <c r="A62" s="33">
        <v>54</v>
      </c>
      <c r="B62" s="464">
        <v>10</v>
      </c>
      <c r="C62" s="465" t="s">
        <v>541</v>
      </c>
      <c r="D62" s="247" t="e">
        <v>#VALUE!</v>
      </c>
      <c r="E62" s="249"/>
      <c r="F62" s="306" t="s">
        <v>411</v>
      </c>
      <c r="G62" s="248" t="s">
        <v>502</v>
      </c>
      <c r="H62" s="250" t="s">
        <v>15</v>
      </c>
      <c r="I62" s="308"/>
      <c r="J62" s="296" t="s">
        <v>542</v>
      </c>
      <c r="K62" s="268" t="s">
        <v>503</v>
      </c>
      <c r="L62" s="269" t="s">
        <v>1</v>
      </c>
      <c r="M62" s="309"/>
      <c r="N62" s="297" t="s">
        <v>319</v>
      </c>
      <c r="O62" s="310"/>
      <c r="P62" s="252">
        <f t="shared" si="11"/>
        <v>1</v>
      </c>
      <c r="Q62" s="253">
        <v>1</v>
      </c>
      <c r="R62" s="246">
        <f>SUM(P62:P65)</f>
        <v>4</v>
      </c>
      <c r="S62" s="246">
        <f>SUM(Q62:Q65)</f>
        <v>4</v>
      </c>
      <c r="T62" s="254">
        <f t="shared" si="14"/>
        <v>1</v>
      </c>
      <c r="U62" s="255">
        <f>A62</f>
        <v>54</v>
      </c>
      <c r="V62" s="256">
        <f>IF(L62="Hijau",1,IF(L62="Merah",0,""))</f>
        <v>1</v>
      </c>
      <c r="W62" s="256">
        <f>IF(V62=1, (1000/$U$5), 0)</f>
        <v>16.393442622950818</v>
      </c>
    </row>
    <row r="63" spans="1:23" ht="96.75" customHeight="1" x14ac:dyDescent="0.25">
      <c r="A63" s="33">
        <v>55</v>
      </c>
      <c r="B63" s="464"/>
      <c r="C63" s="465"/>
      <c r="D63" s="247" t="e">
        <v>#VALUE!</v>
      </c>
      <c r="E63" s="249"/>
      <c r="F63" s="306" t="s">
        <v>543</v>
      </c>
      <c r="G63" s="248" t="s">
        <v>502</v>
      </c>
      <c r="H63" s="250" t="s">
        <v>15</v>
      </c>
      <c r="I63" s="308"/>
      <c r="J63" s="281"/>
      <c r="K63" s="313"/>
      <c r="L63" s="313"/>
      <c r="M63" s="313"/>
      <c r="N63" s="299" t="s">
        <v>319</v>
      </c>
      <c r="P63" s="275">
        <f t="shared" si="11"/>
        <v>1</v>
      </c>
      <c r="Q63" s="276">
        <v>1</v>
      </c>
      <c r="R63" s="311"/>
      <c r="S63" s="311"/>
      <c r="T63" s="312"/>
    </row>
    <row r="64" spans="1:23" ht="96.75" customHeight="1" x14ac:dyDescent="0.25">
      <c r="A64" s="33">
        <v>56</v>
      </c>
      <c r="B64" s="464"/>
      <c r="C64" s="465"/>
      <c r="D64" s="458" t="e">
        <v>#VALUE!</v>
      </c>
      <c r="E64" s="249"/>
      <c r="F64" s="306" t="s">
        <v>544</v>
      </c>
      <c r="G64" s="248" t="s">
        <v>502</v>
      </c>
      <c r="H64" s="250" t="s">
        <v>15</v>
      </c>
      <c r="I64" s="308"/>
      <c r="J64" s="281"/>
      <c r="K64" s="313"/>
      <c r="L64" s="313"/>
      <c r="M64" s="313"/>
      <c r="N64" s="299" t="s">
        <v>319</v>
      </c>
      <c r="P64" s="275">
        <f t="shared" si="11"/>
        <v>1</v>
      </c>
      <c r="Q64" s="276">
        <v>1</v>
      </c>
      <c r="R64" s="314"/>
      <c r="S64" s="314"/>
      <c r="T64" s="315"/>
    </row>
    <row r="65" spans="1:23" ht="96.75" customHeight="1" x14ac:dyDescent="0.25">
      <c r="A65" s="33">
        <v>57</v>
      </c>
      <c r="B65" s="464"/>
      <c r="C65" s="465"/>
      <c r="D65" s="458"/>
      <c r="E65" s="249"/>
      <c r="F65" s="306" t="s">
        <v>545</v>
      </c>
      <c r="G65" s="248" t="s">
        <v>502</v>
      </c>
      <c r="H65" s="250" t="s">
        <v>15</v>
      </c>
      <c r="I65" s="308"/>
      <c r="J65" s="281"/>
      <c r="K65" s="313"/>
      <c r="L65" s="313"/>
      <c r="M65" s="313"/>
      <c r="N65" s="300" t="s">
        <v>319</v>
      </c>
      <c r="O65" s="318"/>
      <c r="P65" s="292">
        <f t="shared" si="11"/>
        <v>1</v>
      </c>
      <c r="Q65" s="293">
        <v>1</v>
      </c>
      <c r="R65" s="319"/>
      <c r="S65" s="319"/>
      <c r="T65" s="320"/>
    </row>
    <row r="66" spans="1:23" ht="96.75" customHeight="1" x14ac:dyDescent="0.25">
      <c r="A66" s="33">
        <v>58</v>
      </c>
      <c r="B66" s="464">
        <v>11</v>
      </c>
      <c r="C66" s="459" t="s">
        <v>546</v>
      </c>
      <c r="D66" s="247" t="e">
        <v>#VALUE!</v>
      </c>
      <c r="E66" s="463"/>
      <c r="F66" s="306" t="s">
        <v>413</v>
      </c>
      <c r="G66" s="248" t="s">
        <v>502</v>
      </c>
      <c r="H66" s="250" t="s">
        <v>15</v>
      </c>
      <c r="I66" s="308"/>
      <c r="J66" s="296" t="s">
        <v>547</v>
      </c>
      <c r="K66" s="268" t="s">
        <v>503</v>
      </c>
      <c r="L66" s="269" t="s">
        <v>1</v>
      </c>
      <c r="M66" s="309"/>
      <c r="N66" s="297" t="s">
        <v>320</v>
      </c>
      <c r="O66" s="310"/>
      <c r="P66" s="252">
        <f t="shared" si="11"/>
        <v>1</v>
      </c>
      <c r="Q66" s="277">
        <v>1</v>
      </c>
      <c r="R66" s="246">
        <f>SUM(P66:P68)</f>
        <v>3</v>
      </c>
      <c r="S66" s="246">
        <f>SUM(Q66:Q68)</f>
        <v>3</v>
      </c>
      <c r="T66" s="323">
        <f t="shared" ref="T66" si="15">IFERROR(R66/S66, 0)</f>
        <v>1</v>
      </c>
      <c r="U66" s="255">
        <f>A66</f>
        <v>58</v>
      </c>
      <c r="V66" s="256">
        <f>IF(L66="Hijau",1,IF(L66="Merah",0,""))</f>
        <v>1</v>
      </c>
      <c r="W66" s="256">
        <f>IF(V66=1, (1000/$U$5), 0)</f>
        <v>16.393442622950818</v>
      </c>
    </row>
    <row r="67" spans="1:23" ht="96.75" customHeight="1" x14ac:dyDescent="0.25">
      <c r="A67" s="33">
        <v>59</v>
      </c>
      <c r="B67" s="464"/>
      <c r="C67" s="459"/>
      <c r="D67" s="324" t="e">
        <v>#VALUE!</v>
      </c>
      <c r="E67" s="463"/>
      <c r="F67" s="306" t="s">
        <v>548</v>
      </c>
      <c r="G67" s="248" t="s">
        <v>502</v>
      </c>
      <c r="H67" s="250" t="s">
        <v>15</v>
      </c>
      <c r="I67" s="308"/>
      <c r="J67" s="229"/>
      <c r="K67" s="313"/>
      <c r="L67" s="313"/>
      <c r="M67" s="313"/>
      <c r="N67" s="299" t="s">
        <v>320</v>
      </c>
      <c r="P67" s="275">
        <f t="shared" si="11"/>
        <v>1</v>
      </c>
      <c r="Q67" s="283">
        <v>1</v>
      </c>
      <c r="R67" s="311"/>
      <c r="S67" s="311"/>
      <c r="T67" s="325"/>
    </row>
    <row r="68" spans="1:23" ht="96.75" customHeight="1" x14ac:dyDescent="0.25">
      <c r="A68" s="33">
        <v>60</v>
      </c>
      <c r="B68" s="464"/>
      <c r="C68" s="459"/>
      <c r="D68" s="247" t="e">
        <v>#VALUE!</v>
      </c>
      <c r="E68" s="249"/>
      <c r="F68" s="306" t="s">
        <v>549</v>
      </c>
      <c r="G68" s="248" t="s">
        <v>502</v>
      </c>
      <c r="H68" s="250" t="s">
        <v>15</v>
      </c>
      <c r="I68" s="308"/>
      <c r="J68" s="229"/>
      <c r="K68" s="313"/>
      <c r="L68" s="313"/>
      <c r="M68" s="313"/>
      <c r="N68" s="300" t="s">
        <v>320</v>
      </c>
      <c r="O68" s="318"/>
      <c r="P68" s="292">
        <f t="shared" si="11"/>
        <v>1</v>
      </c>
      <c r="Q68" s="326">
        <v>1</v>
      </c>
      <c r="R68" s="319"/>
      <c r="S68" s="319"/>
      <c r="T68" s="327"/>
    </row>
    <row r="69" spans="1:23" ht="39.75" customHeight="1" x14ac:dyDescent="0.25">
      <c r="A69" s="33">
        <v>61</v>
      </c>
      <c r="B69" s="464">
        <v>12</v>
      </c>
      <c r="C69" s="465" t="s">
        <v>550</v>
      </c>
      <c r="D69" s="458" t="e">
        <v>#VALUE!</v>
      </c>
      <c r="E69" s="458"/>
      <c r="F69" s="306" t="s">
        <v>551</v>
      </c>
      <c r="G69" s="248" t="s">
        <v>502</v>
      </c>
      <c r="H69" s="250" t="s">
        <v>15</v>
      </c>
      <c r="I69" s="308"/>
      <c r="J69" s="229"/>
      <c r="K69" s="313"/>
      <c r="L69" s="313"/>
      <c r="M69" s="313"/>
      <c r="N69" s="297" t="s">
        <v>321</v>
      </c>
      <c r="O69" s="310"/>
      <c r="P69" s="252">
        <f t="shared" si="11"/>
        <v>1</v>
      </c>
      <c r="Q69" s="253">
        <v>1</v>
      </c>
      <c r="R69" s="246">
        <f>SUM(P69:P81)</f>
        <v>11</v>
      </c>
      <c r="S69" s="246">
        <f>SUM(Q69:Q81)</f>
        <v>11</v>
      </c>
      <c r="T69" s="254">
        <f t="shared" ref="T69" si="16">IFERROR(R69/S69, 0)</f>
        <v>1</v>
      </c>
    </row>
    <row r="70" spans="1:23" ht="39.75" customHeight="1" x14ac:dyDescent="0.25">
      <c r="A70" s="33">
        <v>62</v>
      </c>
      <c r="B70" s="464"/>
      <c r="C70" s="465"/>
      <c r="D70" s="458"/>
      <c r="E70" s="458"/>
      <c r="F70" s="306" t="s">
        <v>508</v>
      </c>
      <c r="G70" s="279" t="s">
        <v>509</v>
      </c>
      <c r="H70" s="307"/>
      <c r="I70" s="308"/>
      <c r="J70" s="229"/>
      <c r="K70" s="313"/>
      <c r="L70" s="313"/>
      <c r="M70" s="313"/>
      <c r="N70" s="299" t="s">
        <v>321</v>
      </c>
      <c r="P70" s="275">
        <f>IFERROR(SUM(O71:O72)/(COUNTIF(O71:O72, 1)), 0)</f>
        <v>1</v>
      </c>
      <c r="Q70" s="276">
        <v>1</v>
      </c>
      <c r="R70" s="311"/>
      <c r="S70" s="311"/>
      <c r="T70" s="312"/>
    </row>
    <row r="71" spans="1:23" ht="22.5" x14ac:dyDescent="0.25">
      <c r="A71" s="33">
        <v>63</v>
      </c>
      <c r="B71" s="464"/>
      <c r="C71" s="465"/>
      <c r="D71" s="458"/>
      <c r="E71" s="458"/>
      <c r="F71" s="306" t="s">
        <v>395</v>
      </c>
      <c r="G71" s="249"/>
      <c r="H71" s="285" t="s">
        <v>35</v>
      </c>
      <c r="I71" s="308"/>
      <c r="J71" s="229"/>
      <c r="K71" s="313"/>
      <c r="L71" s="313"/>
      <c r="M71" s="313"/>
      <c r="N71" s="299"/>
      <c r="O71" s="287">
        <f>IF(LEN(H71)&gt;0,1,0)</f>
        <v>1</v>
      </c>
      <c r="P71" s="244"/>
      <c r="Q71" s="289"/>
      <c r="R71" s="314"/>
      <c r="S71" s="314"/>
      <c r="T71" s="315"/>
    </row>
    <row r="72" spans="1:23" ht="22.5" x14ac:dyDescent="0.25">
      <c r="A72" s="33">
        <v>64</v>
      </c>
      <c r="B72" s="464"/>
      <c r="C72" s="465"/>
      <c r="D72" s="458"/>
      <c r="E72" s="458"/>
      <c r="F72" s="306" t="s">
        <v>510</v>
      </c>
      <c r="G72" s="249"/>
      <c r="H72" s="285" t="s">
        <v>35</v>
      </c>
      <c r="I72" s="308"/>
      <c r="J72" s="229"/>
      <c r="K72" s="313"/>
      <c r="L72" s="313"/>
      <c r="M72" s="313"/>
      <c r="N72" s="299"/>
      <c r="O72" s="287">
        <f>IF(LEN(H72)&gt;0,1,0)</f>
        <v>1</v>
      </c>
      <c r="P72" s="244"/>
      <c r="Q72" s="289"/>
      <c r="R72" s="314"/>
      <c r="S72" s="314"/>
      <c r="T72" s="315"/>
    </row>
    <row r="73" spans="1:23" ht="115.5" customHeight="1" x14ac:dyDescent="0.25">
      <c r="A73" s="33">
        <v>65</v>
      </c>
      <c r="B73" s="464"/>
      <c r="C73" s="465"/>
      <c r="D73" s="458"/>
      <c r="E73" s="458"/>
      <c r="F73" s="306" t="s">
        <v>415</v>
      </c>
      <c r="G73" s="248" t="s">
        <v>502</v>
      </c>
      <c r="H73" s="250" t="s">
        <v>15</v>
      </c>
      <c r="I73" s="308"/>
      <c r="J73" s="248" t="s">
        <v>416</v>
      </c>
      <c r="K73" s="268" t="s">
        <v>503</v>
      </c>
      <c r="L73" s="328" t="s">
        <v>1</v>
      </c>
      <c r="M73" s="309"/>
      <c r="N73" s="299" t="s">
        <v>321</v>
      </c>
      <c r="P73" s="275">
        <f t="shared" ref="P73:P88" si="17">IF(H73="Ya", 1, 0)</f>
        <v>1</v>
      </c>
      <c r="Q73" s="329">
        <v>1</v>
      </c>
      <c r="R73" s="314"/>
      <c r="S73" s="314"/>
      <c r="T73" s="315"/>
      <c r="U73" s="255">
        <f t="shared" ref="U73:U82" si="18">A73</f>
        <v>65</v>
      </c>
      <c r="V73" s="256">
        <f t="shared" ref="V73:V82" si="19">IF(L73="Hijau",1,IF(L73="Merah",0,""))</f>
        <v>1</v>
      </c>
      <c r="W73" s="256">
        <f t="shared" ref="W73:W82" si="20">IF(V73=1, (1000/$U$5), 0)</f>
        <v>16.393442622950818</v>
      </c>
    </row>
    <row r="74" spans="1:23" ht="115.5" customHeight="1" x14ac:dyDescent="0.25">
      <c r="A74" s="33">
        <v>66</v>
      </c>
      <c r="B74" s="464"/>
      <c r="C74" s="465"/>
      <c r="D74" s="458"/>
      <c r="E74" s="458"/>
      <c r="F74" s="306" t="s">
        <v>417</v>
      </c>
      <c r="G74" s="248" t="s">
        <v>502</v>
      </c>
      <c r="H74" s="250" t="s">
        <v>15</v>
      </c>
      <c r="I74" s="308"/>
      <c r="J74" s="248" t="s">
        <v>418</v>
      </c>
      <c r="K74" s="268" t="s">
        <v>503</v>
      </c>
      <c r="L74" s="328" t="s">
        <v>1</v>
      </c>
      <c r="M74" s="309"/>
      <c r="N74" s="299" t="s">
        <v>321</v>
      </c>
      <c r="P74" s="275">
        <f t="shared" si="17"/>
        <v>1</v>
      </c>
      <c r="Q74" s="276">
        <v>1</v>
      </c>
      <c r="R74" s="314"/>
      <c r="S74" s="314"/>
      <c r="T74" s="315"/>
      <c r="U74" s="255">
        <f t="shared" si="18"/>
        <v>66</v>
      </c>
      <c r="V74" s="256">
        <f t="shared" si="19"/>
        <v>1</v>
      </c>
      <c r="W74" s="256">
        <f t="shared" si="20"/>
        <v>16.393442622950818</v>
      </c>
    </row>
    <row r="75" spans="1:23" ht="115.5" customHeight="1" x14ac:dyDescent="0.25">
      <c r="A75" s="33">
        <v>67</v>
      </c>
      <c r="B75" s="464"/>
      <c r="C75" s="465"/>
      <c r="D75" s="458"/>
      <c r="E75" s="458"/>
      <c r="F75" s="306" t="s">
        <v>419</v>
      </c>
      <c r="G75" s="248" t="s">
        <v>502</v>
      </c>
      <c r="H75" s="250" t="s">
        <v>15</v>
      </c>
      <c r="I75" s="308"/>
      <c r="J75" s="248" t="s">
        <v>420</v>
      </c>
      <c r="K75" s="268" t="s">
        <v>503</v>
      </c>
      <c r="L75" s="269" t="s">
        <v>1</v>
      </c>
      <c r="M75" s="309"/>
      <c r="N75" s="299" t="s">
        <v>321</v>
      </c>
      <c r="P75" s="275">
        <f t="shared" si="17"/>
        <v>1</v>
      </c>
      <c r="Q75" s="276">
        <v>1</v>
      </c>
      <c r="R75" s="314"/>
      <c r="S75" s="314"/>
      <c r="T75" s="315"/>
      <c r="U75" s="255">
        <f t="shared" si="18"/>
        <v>67</v>
      </c>
      <c r="V75" s="256">
        <f t="shared" si="19"/>
        <v>1</v>
      </c>
      <c r="W75" s="256">
        <f t="shared" si="20"/>
        <v>16.393442622950818</v>
      </c>
    </row>
    <row r="76" spans="1:23" ht="115.5" customHeight="1" x14ac:dyDescent="0.25">
      <c r="A76" s="33">
        <v>68</v>
      </c>
      <c r="B76" s="464"/>
      <c r="C76" s="465"/>
      <c r="D76" s="458"/>
      <c r="E76" s="458"/>
      <c r="F76" s="306" t="s">
        <v>421</v>
      </c>
      <c r="G76" s="248" t="s">
        <v>502</v>
      </c>
      <c r="H76" s="250" t="s">
        <v>15</v>
      </c>
      <c r="I76" s="308"/>
      <c r="J76" s="296" t="s">
        <v>552</v>
      </c>
      <c r="K76" s="268" t="s">
        <v>503</v>
      </c>
      <c r="L76" s="328" t="s">
        <v>1</v>
      </c>
      <c r="M76" s="309"/>
      <c r="N76" s="299" t="s">
        <v>321</v>
      </c>
      <c r="P76" s="275">
        <f t="shared" si="17"/>
        <v>1</v>
      </c>
      <c r="Q76" s="276">
        <v>1</v>
      </c>
      <c r="R76" s="314"/>
      <c r="S76" s="314"/>
      <c r="T76" s="315"/>
      <c r="U76" s="255">
        <f t="shared" si="18"/>
        <v>68</v>
      </c>
      <c r="V76" s="256">
        <f t="shared" si="19"/>
        <v>1</v>
      </c>
      <c r="W76" s="256">
        <f t="shared" si="20"/>
        <v>16.393442622950818</v>
      </c>
    </row>
    <row r="77" spans="1:23" ht="115.5" customHeight="1" x14ac:dyDescent="0.25">
      <c r="A77" s="33">
        <v>69</v>
      </c>
      <c r="B77" s="464"/>
      <c r="C77" s="465"/>
      <c r="D77" s="458"/>
      <c r="E77" s="458"/>
      <c r="F77" s="306" t="s">
        <v>423</v>
      </c>
      <c r="G77" s="248" t="s">
        <v>502</v>
      </c>
      <c r="H77" s="250" t="s">
        <v>15</v>
      </c>
      <c r="I77" s="308"/>
      <c r="J77" s="248" t="s">
        <v>424</v>
      </c>
      <c r="K77" s="268" t="s">
        <v>503</v>
      </c>
      <c r="L77" s="328" t="s">
        <v>1</v>
      </c>
      <c r="M77" s="309"/>
      <c r="N77" s="299" t="s">
        <v>321</v>
      </c>
      <c r="P77" s="275">
        <f t="shared" si="17"/>
        <v>1</v>
      </c>
      <c r="Q77" s="276">
        <v>1</v>
      </c>
      <c r="R77" s="314"/>
      <c r="S77" s="314"/>
      <c r="T77" s="315"/>
      <c r="U77" s="255">
        <f t="shared" si="18"/>
        <v>69</v>
      </c>
      <c r="V77" s="256">
        <f t="shared" si="19"/>
        <v>1</v>
      </c>
      <c r="W77" s="256">
        <f t="shared" si="20"/>
        <v>16.393442622950818</v>
      </c>
    </row>
    <row r="78" spans="1:23" ht="115.5" customHeight="1" x14ac:dyDescent="0.25">
      <c r="A78" s="33">
        <v>70</v>
      </c>
      <c r="B78" s="464"/>
      <c r="C78" s="465"/>
      <c r="D78" s="458"/>
      <c r="E78" s="458"/>
      <c r="F78" s="306" t="s">
        <v>425</v>
      </c>
      <c r="G78" s="248" t="s">
        <v>502</v>
      </c>
      <c r="H78" s="250" t="s">
        <v>15</v>
      </c>
      <c r="I78" s="308"/>
      <c r="J78" s="330" t="s">
        <v>553</v>
      </c>
      <c r="K78" s="268" t="s">
        <v>503</v>
      </c>
      <c r="L78" s="328" t="s">
        <v>1</v>
      </c>
      <c r="M78" s="309"/>
      <c r="N78" s="299" t="s">
        <v>321</v>
      </c>
      <c r="P78" s="275">
        <f t="shared" si="17"/>
        <v>1</v>
      </c>
      <c r="Q78" s="276">
        <v>1</v>
      </c>
      <c r="R78" s="314"/>
      <c r="S78" s="314"/>
      <c r="T78" s="315"/>
      <c r="U78" s="255">
        <f t="shared" si="18"/>
        <v>70</v>
      </c>
      <c r="V78" s="256">
        <f t="shared" si="19"/>
        <v>1</v>
      </c>
      <c r="W78" s="256">
        <f t="shared" si="20"/>
        <v>16.393442622950818</v>
      </c>
    </row>
    <row r="79" spans="1:23" ht="115.5" customHeight="1" x14ac:dyDescent="0.25">
      <c r="A79" s="33">
        <v>71</v>
      </c>
      <c r="B79" s="464"/>
      <c r="C79" s="465"/>
      <c r="D79" s="458"/>
      <c r="E79" s="458"/>
      <c r="F79" s="306" t="s">
        <v>427</v>
      </c>
      <c r="G79" s="248" t="s">
        <v>502</v>
      </c>
      <c r="H79" s="250" t="s">
        <v>15</v>
      </c>
      <c r="I79" s="308"/>
      <c r="J79" s="248" t="s">
        <v>428</v>
      </c>
      <c r="K79" s="268" t="s">
        <v>503</v>
      </c>
      <c r="L79" s="328" t="s">
        <v>1</v>
      </c>
      <c r="M79" s="309"/>
      <c r="N79" s="299" t="s">
        <v>321</v>
      </c>
      <c r="P79" s="275">
        <f>IF(H79="Ya", 1, 0)</f>
        <v>1</v>
      </c>
      <c r="Q79" s="276">
        <v>1</v>
      </c>
      <c r="R79" s="314"/>
      <c r="S79" s="314"/>
      <c r="T79" s="315"/>
      <c r="U79" s="255">
        <f t="shared" si="18"/>
        <v>71</v>
      </c>
      <c r="V79" s="256">
        <f t="shared" si="19"/>
        <v>1</v>
      </c>
      <c r="W79" s="256">
        <f t="shared" si="20"/>
        <v>16.393442622950818</v>
      </c>
    </row>
    <row r="80" spans="1:23" ht="115.5" customHeight="1" x14ac:dyDescent="0.25">
      <c r="A80" s="33">
        <v>72</v>
      </c>
      <c r="B80" s="464"/>
      <c r="C80" s="465"/>
      <c r="D80" s="458"/>
      <c r="E80" s="458"/>
      <c r="F80" s="306" t="s">
        <v>429</v>
      </c>
      <c r="G80" s="248" t="s">
        <v>502</v>
      </c>
      <c r="H80" s="250" t="s">
        <v>15</v>
      </c>
      <c r="I80" s="308"/>
      <c r="J80" s="248" t="s">
        <v>430</v>
      </c>
      <c r="K80" s="268" t="s">
        <v>503</v>
      </c>
      <c r="L80" s="328" t="s">
        <v>1</v>
      </c>
      <c r="M80" s="309"/>
      <c r="N80" s="299" t="s">
        <v>321</v>
      </c>
      <c r="P80" s="275">
        <f>IF(H80="Ya", 1, 0)</f>
        <v>1</v>
      </c>
      <c r="Q80" s="276">
        <v>1</v>
      </c>
      <c r="R80" s="314"/>
      <c r="S80" s="314"/>
      <c r="T80" s="315"/>
      <c r="U80" s="255">
        <f t="shared" si="18"/>
        <v>72</v>
      </c>
      <c r="V80" s="256">
        <f t="shared" si="19"/>
        <v>1</v>
      </c>
      <c r="W80" s="256">
        <f t="shared" si="20"/>
        <v>16.393442622950818</v>
      </c>
    </row>
    <row r="81" spans="1:23" ht="115.5" customHeight="1" x14ac:dyDescent="0.25">
      <c r="A81" s="33">
        <v>73</v>
      </c>
      <c r="B81" s="464"/>
      <c r="C81" s="465"/>
      <c r="D81" s="458"/>
      <c r="E81" s="458"/>
      <c r="F81" s="306" t="s">
        <v>431</v>
      </c>
      <c r="G81" s="248" t="s">
        <v>502</v>
      </c>
      <c r="H81" s="250" t="s">
        <v>15</v>
      </c>
      <c r="I81" s="308"/>
      <c r="J81" s="248" t="s">
        <v>432</v>
      </c>
      <c r="K81" s="268" t="s">
        <v>503</v>
      </c>
      <c r="L81" s="328" t="s">
        <v>1</v>
      </c>
      <c r="M81" s="309"/>
      <c r="N81" s="300" t="s">
        <v>321</v>
      </c>
      <c r="O81" s="318"/>
      <c r="P81" s="292">
        <f t="shared" si="17"/>
        <v>1</v>
      </c>
      <c r="Q81" s="276">
        <v>1</v>
      </c>
      <c r="R81" s="319"/>
      <c r="S81" s="319"/>
      <c r="T81" s="320"/>
      <c r="U81" s="255">
        <f t="shared" si="18"/>
        <v>73</v>
      </c>
      <c r="V81" s="256">
        <f t="shared" si="19"/>
        <v>1</v>
      </c>
      <c r="W81" s="256">
        <f t="shared" si="20"/>
        <v>16.393442622950818</v>
      </c>
    </row>
    <row r="82" spans="1:23" ht="76.5" x14ac:dyDescent="0.25">
      <c r="A82" s="33">
        <v>74</v>
      </c>
      <c r="B82" s="464">
        <v>13</v>
      </c>
      <c r="C82" s="465" t="s">
        <v>554</v>
      </c>
      <c r="D82" s="458" t="e">
        <v>#VALUE!</v>
      </c>
      <c r="E82" s="463"/>
      <c r="F82" s="306" t="s">
        <v>433</v>
      </c>
      <c r="G82" s="248" t="s">
        <v>502</v>
      </c>
      <c r="H82" s="250" t="s">
        <v>15</v>
      </c>
      <c r="I82" s="308"/>
      <c r="J82" s="248" t="s">
        <v>434</v>
      </c>
      <c r="K82" s="268" t="s">
        <v>503</v>
      </c>
      <c r="L82" s="328" t="s">
        <v>1</v>
      </c>
      <c r="M82" s="309"/>
      <c r="N82" s="297" t="s">
        <v>322</v>
      </c>
      <c r="O82" s="310"/>
      <c r="P82" s="252">
        <f t="shared" si="17"/>
        <v>1</v>
      </c>
      <c r="Q82" s="253">
        <v>1</v>
      </c>
      <c r="R82" s="246">
        <f>SUM(P82:P88)</f>
        <v>6</v>
      </c>
      <c r="S82" s="246">
        <f>SUM(Q82:Q88)</f>
        <v>7</v>
      </c>
      <c r="T82" s="254">
        <f t="shared" ref="T82" si="21">IFERROR(R82/S82, 0)</f>
        <v>0.8571428571428571</v>
      </c>
      <c r="U82" s="255">
        <f t="shared" si="18"/>
        <v>74</v>
      </c>
      <c r="V82" s="256">
        <f t="shared" si="19"/>
        <v>1</v>
      </c>
      <c r="W82" s="256">
        <f t="shared" si="20"/>
        <v>16.393442622950818</v>
      </c>
    </row>
    <row r="83" spans="1:23" x14ac:dyDescent="0.25">
      <c r="A83" s="33">
        <v>75</v>
      </c>
      <c r="B83" s="464"/>
      <c r="C83" s="465"/>
      <c r="D83" s="458"/>
      <c r="E83" s="463"/>
      <c r="F83" s="306" t="s">
        <v>555</v>
      </c>
      <c r="G83" s="248" t="s">
        <v>502</v>
      </c>
      <c r="H83" s="250" t="s">
        <v>15</v>
      </c>
      <c r="I83" s="308"/>
      <c r="J83" s="229"/>
      <c r="K83" s="313"/>
      <c r="L83" s="313"/>
      <c r="M83" s="313"/>
      <c r="N83" s="299" t="s">
        <v>322</v>
      </c>
      <c r="P83" s="275">
        <f t="shared" si="17"/>
        <v>1</v>
      </c>
      <c r="Q83" s="276">
        <v>1</v>
      </c>
      <c r="R83" s="311"/>
      <c r="S83" s="311"/>
      <c r="T83" s="312"/>
    </row>
    <row r="84" spans="1:23" x14ac:dyDescent="0.25">
      <c r="A84" s="33">
        <v>76</v>
      </c>
      <c r="B84" s="464"/>
      <c r="C84" s="465"/>
      <c r="D84" s="458"/>
      <c r="E84" s="463"/>
      <c r="F84" s="306" t="s">
        <v>556</v>
      </c>
      <c r="G84" s="248" t="s">
        <v>502</v>
      </c>
      <c r="H84" s="250" t="s">
        <v>15</v>
      </c>
      <c r="I84" s="308"/>
      <c r="J84" s="229"/>
      <c r="K84" s="313"/>
      <c r="L84" s="313"/>
      <c r="M84" s="313"/>
      <c r="N84" s="299" t="s">
        <v>322</v>
      </c>
      <c r="P84" s="275">
        <f t="shared" si="17"/>
        <v>1</v>
      </c>
      <c r="Q84" s="276">
        <v>1</v>
      </c>
      <c r="R84" s="314"/>
      <c r="S84" s="314"/>
      <c r="T84" s="315"/>
    </row>
    <row r="85" spans="1:23" ht="63" customHeight="1" x14ac:dyDescent="0.25">
      <c r="A85" s="33">
        <v>77</v>
      </c>
      <c r="B85" s="464"/>
      <c r="C85" s="465"/>
      <c r="D85" s="467" t="e">
        <v>#VALUE!</v>
      </c>
      <c r="E85" s="249"/>
      <c r="F85" s="331" t="s">
        <v>557</v>
      </c>
      <c r="G85" s="248" t="s">
        <v>502</v>
      </c>
      <c r="H85" s="250" t="s">
        <v>15</v>
      </c>
      <c r="I85" s="308"/>
      <c r="J85" s="248" t="s">
        <v>436</v>
      </c>
      <c r="K85" s="268" t="s">
        <v>503</v>
      </c>
      <c r="L85" s="328" t="s">
        <v>1</v>
      </c>
      <c r="M85" s="309"/>
      <c r="N85" s="299" t="s">
        <v>322</v>
      </c>
      <c r="P85" s="275">
        <f t="shared" si="17"/>
        <v>1</v>
      </c>
      <c r="Q85" s="276">
        <v>1</v>
      </c>
      <c r="R85" s="314"/>
      <c r="S85" s="314"/>
      <c r="T85" s="315"/>
      <c r="U85" s="255">
        <f>A85</f>
        <v>77</v>
      </c>
      <c r="V85" s="256">
        <f t="shared" ref="V85:V87" si="22">IF(L85="Hijau",1,IF(L85="Merah",0,""))</f>
        <v>1</v>
      </c>
      <c r="W85" s="256">
        <f>IF(V85=1, (1000/$U$5), 0)</f>
        <v>16.393442622950818</v>
      </c>
    </row>
    <row r="86" spans="1:23" ht="109.5" customHeight="1" x14ac:dyDescent="0.25">
      <c r="A86" s="33">
        <v>78</v>
      </c>
      <c r="B86" s="464"/>
      <c r="C86" s="465"/>
      <c r="D86" s="468"/>
      <c r="E86" s="249"/>
      <c r="F86" s="306" t="s">
        <v>558</v>
      </c>
      <c r="G86" s="248" t="s">
        <v>502</v>
      </c>
      <c r="H86" s="250" t="s">
        <v>15</v>
      </c>
      <c r="I86" s="308"/>
      <c r="J86" s="248" t="s">
        <v>438</v>
      </c>
      <c r="K86" s="268" t="s">
        <v>503</v>
      </c>
      <c r="L86" s="269" t="s">
        <v>1</v>
      </c>
      <c r="M86" s="309"/>
      <c r="N86" s="299" t="s">
        <v>322</v>
      </c>
      <c r="P86" s="275">
        <f t="shared" si="17"/>
        <v>1</v>
      </c>
      <c r="Q86" s="276">
        <v>1</v>
      </c>
      <c r="R86" s="314"/>
      <c r="S86" s="314"/>
      <c r="T86" s="315"/>
      <c r="U86" s="255">
        <f>A86</f>
        <v>78</v>
      </c>
      <c r="V86" s="256">
        <f t="shared" si="22"/>
        <v>1</v>
      </c>
      <c r="W86" s="256">
        <f>IF(V86=1, (1000/$U$5), 0)</f>
        <v>16.393442622950818</v>
      </c>
    </row>
    <row r="87" spans="1:23" ht="109.5" customHeight="1" x14ac:dyDescent="0.25">
      <c r="A87" s="33">
        <v>79</v>
      </c>
      <c r="B87" s="464"/>
      <c r="C87" s="465"/>
      <c r="D87" s="468"/>
      <c r="E87" s="249"/>
      <c r="F87" s="306" t="s">
        <v>439</v>
      </c>
      <c r="G87" s="248" t="s">
        <v>502</v>
      </c>
      <c r="H87" s="250" t="s">
        <v>15</v>
      </c>
      <c r="I87" s="308"/>
      <c r="J87" s="248" t="s">
        <v>440</v>
      </c>
      <c r="K87" s="268" t="s">
        <v>503</v>
      </c>
      <c r="L87" s="269" t="s">
        <v>1</v>
      </c>
      <c r="M87" s="309"/>
      <c r="N87" s="299" t="s">
        <v>322</v>
      </c>
      <c r="P87" s="275">
        <f t="shared" si="17"/>
        <v>1</v>
      </c>
      <c r="Q87" s="276">
        <v>1</v>
      </c>
      <c r="R87" s="314"/>
      <c r="S87" s="314"/>
      <c r="T87" s="315"/>
      <c r="U87" s="255">
        <f>A87</f>
        <v>79</v>
      </c>
      <c r="V87" s="256">
        <f t="shared" si="22"/>
        <v>1</v>
      </c>
      <c r="W87" s="256">
        <f>IF(V87=1, (1000/$U$5), 0)</f>
        <v>16.393442622950818</v>
      </c>
    </row>
    <row r="88" spans="1:23" ht="55.5" customHeight="1" x14ac:dyDescent="0.25">
      <c r="A88" s="33">
        <v>80</v>
      </c>
      <c r="B88" s="464"/>
      <c r="C88" s="465"/>
      <c r="D88" s="468"/>
      <c r="E88" s="366"/>
      <c r="F88" s="306" t="s">
        <v>559</v>
      </c>
      <c r="G88" s="248" t="s">
        <v>502</v>
      </c>
      <c r="H88" s="250"/>
      <c r="I88" s="308"/>
      <c r="J88" s="229"/>
      <c r="K88" s="313"/>
      <c r="L88" s="313"/>
      <c r="M88" s="313"/>
      <c r="N88" s="299" t="s">
        <v>322</v>
      </c>
      <c r="P88" s="275">
        <f t="shared" si="17"/>
        <v>0</v>
      </c>
      <c r="Q88" s="276">
        <v>1</v>
      </c>
      <c r="R88" s="314"/>
      <c r="S88" s="314"/>
      <c r="T88" s="315"/>
    </row>
    <row r="89" spans="1:23" x14ac:dyDescent="0.25">
      <c r="A89" s="33">
        <v>82</v>
      </c>
      <c r="B89" s="477" t="s">
        <v>307</v>
      </c>
      <c r="C89" s="478"/>
      <c r="D89" s="332"/>
      <c r="E89" s="333"/>
      <c r="F89" s="333"/>
      <c r="G89" s="333"/>
      <c r="H89" s="333"/>
      <c r="I89" s="333"/>
      <c r="J89" s="333"/>
      <c r="K89" s="333"/>
      <c r="L89" s="333"/>
      <c r="M89" s="333"/>
      <c r="N89" s="231" t="s">
        <v>307</v>
      </c>
      <c r="O89" s="231"/>
      <c r="P89" s="232">
        <f>P90+P100</f>
        <v>14</v>
      </c>
      <c r="Q89" s="232">
        <f>Q90+Q100</f>
        <v>14</v>
      </c>
      <c r="R89" s="232">
        <f>R90+R100</f>
        <v>14</v>
      </c>
      <c r="S89" s="232">
        <f>S90+S100</f>
        <v>14</v>
      </c>
      <c r="T89" s="233">
        <f t="shared" ref="T89:T91" si="23">IFERROR(R89/S89, 0)</f>
        <v>1</v>
      </c>
      <c r="U89" s="232">
        <f>COUNTA(V91:V105)</f>
        <v>11</v>
      </c>
      <c r="V89" s="232">
        <f>SUM(V91:V105)</f>
        <v>11</v>
      </c>
      <c r="W89" s="232">
        <f>SUM(W91:W105)</f>
        <v>180.32786885245903</v>
      </c>
    </row>
    <row r="90" spans="1:23" ht="15.75" x14ac:dyDescent="0.25">
      <c r="A90" s="33">
        <v>83</v>
      </c>
      <c r="B90" s="473" t="s">
        <v>441</v>
      </c>
      <c r="C90" s="474"/>
      <c r="D90" s="265"/>
      <c r="E90" s="266"/>
      <c r="F90" s="266"/>
      <c r="G90" s="266"/>
      <c r="H90" s="266"/>
      <c r="I90" s="266"/>
      <c r="J90" s="266"/>
      <c r="K90" s="266"/>
      <c r="L90" s="266"/>
      <c r="M90" s="266"/>
      <c r="N90" s="243" t="s">
        <v>441</v>
      </c>
      <c r="O90" s="243"/>
      <c r="P90" s="244">
        <f>SUM(P91:P99)</f>
        <v>9</v>
      </c>
      <c r="Q90" s="244">
        <f>SUM(Q91:Q99)</f>
        <v>9</v>
      </c>
      <c r="R90" s="244">
        <f>SUM(R91:R99)</f>
        <v>9</v>
      </c>
      <c r="S90" s="244">
        <f>SUM(S91:S99)</f>
        <v>9</v>
      </c>
      <c r="T90" s="245">
        <f t="shared" si="23"/>
        <v>1</v>
      </c>
    </row>
    <row r="91" spans="1:23" ht="112.5" customHeight="1" x14ac:dyDescent="0.25">
      <c r="A91" s="33">
        <v>84</v>
      </c>
      <c r="B91" s="464">
        <v>14</v>
      </c>
      <c r="C91" s="479" t="s">
        <v>560</v>
      </c>
      <c r="D91" s="334" t="e">
        <v>#VALUE!</v>
      </c>
      <c r="E91" s="308"/>
      <c r="F91" s="306" t="s">
        <v>442</v>
      </c>
      <c r="G91" s="248" t="s">
        <v>502</v>
      </c>
      <c r="H91" s="250" t="s">
        <v>15</v>
      </c>
      <c r="I91" s="308"/>
      <c r="J91" s="248" t="s">
        <v>443</v>
      </c>
      <c r="K91" s="268" t="s">
        <v>503</v>
      </c>
      <c r="L91" s="269" t="s">
        <v>1</v>
      </c>
      <c r="M91" s="309"/>
      <c r="N91" s="297" t="s">
        <v>324</v>
      </c>
      <c r="O91" s="310"/>
      <c r="P91" s="252">
        <f>IF(H91="Ya", 1, 0)</f>
        <v>1</v>
      </c>
      <c r="Q91" s="253">
        <v>1</v>
      </c>
      <c r="R91" s="246">
        <f>SUM(P91:P99)</f>
        <v>9</v>
      </c>
      <c r="S91" s="246">
        <f>SUM(Q91:Q99)</f>
        <v>9</v>
      </c>
      <c r="T91" s="254">
        <f t="shared" si="23"/>
        <v>1</v>
      </c>
      <c r="U91" s="255">
        <f>A91</f>
        <v>84</v>
      </c>
      <c r="V91" s="256">
        <f t="shared" ref="V91:V95" si="24">IF(L91="Hijau",1,IF(L91="Merah",0,""))</f>
        <v>1</v>
      </c>
      <c r="W91" s="256">
        <f>IF(V91=1, (1000/$U$5), 0)</f>
        <v>16.393442622950818</v>
      </c>
    </row>
    <row r="92" spans="1:23" ht="112.5" customHeight="1" x14ac:dyDescent="0.25">
      <c r="A92" s="33">
        <v>85</v>
      </c>
      <c r="B92" s="464"/>
      <c r="C92" s="479"/>
      <c r="D92" s="334" t="e">
        <v>#VALUE!</v>
      </c>
      <c r="E92" s="308"/>
      <c r="F92" s="306" t="s">
        <v>444</v>
      </c>
      <c r="G92" s="248" t="s">
        <v>502</v>
      </c>
      <c r="H92" s="250" t="s">
        <v>15</v>
      </c>
      <c r="I92" s="308"/>
      <c r="J92" s="248" t="s">
        <v>445</v>
      </c>
      <c r="K92" s="268" t="s">
        <v>503</v>
      </c>
      <c r="L92" s="269" t="s">
        <v>1</v>
      </c>
      <c r="M92" s="309"/>
      <c r="N92" s="299" t="s">
        <v>324</v>
      </c>
      <c r="P92" s="275">
        <f t="shared" ref="P92:P99" si="25">IF(H92="Ya", 1, 0)</f>
        <v>1</v>
      </c>
      <c r="Q92" s="276">
        <v>1</v>
      </c>
      <c r="R92" s="311"/>
      <c r="S92" s="311"/>
      <c r="T92" s="312"/>
      <c r="U92" s="255">
        <f>A92</f>
        <v>85</v>
      </c>
      <c r="V92" s="256">
        <f t="shared" si="24"/>
        <v>1</v>
      </c>
      <c r="W92" s="256">
        <f>IF(V92=1, (1000/$U$5), 0)</f>
        <v>16.393442622950818</v>
      </c>
    </row>
    <row r="93" spans="1:23" ht="112.5" customHeight="1" x14ac:dyDescent="0.25">
      <c r="A93" s="33">
        <v>86</v>
      </c>
      <c r="B93" s="464"/>
      <c r="C93" s="479"/>
      <c r="D93" s="335" t="e">
        <v>#VALUE!</v>
      </c>
      <c r="E93" s="308"/>
      <c r="F93" s="322" t="s">
        <v>561</v>
      </c>
      <c r="G93" s="248" t="s">
        <v>502</v>
      </c>
      <c r="H93" s="250" t="s">
        <v>15</v>
      </c>
      <c r="I93" s="308"/>
      <c r="J93" s="248" t="s">
        <v>562</v>
      </c>
      <c r="K93" s="268" t="s">
        <v>503</v>
      </c>
      <c r="L93" s="269" t="s">
        <v>1</v>
      </c>
      <c r="M93" s="309"/>
      <c r="N93" s="299" t="s">
        <v>324</v>
      </c>
      <c r="P93" s="275">
        <f t="shared" si="25"/>
        <v>1</v>
      </c>
      <c r="Q93" s="276">
        <v>1</v>
      </c>
      <c r="R93" s="314"/>
      <c r="S93" s="314"/>
      <c r="T93" s="315"/>
      <c r="U93" s="255">
        <f>A93</f>
        <v>86</v>
      </c>
      <c r="V93" s="256">
        <f t="shared" si="24"/>
        <v>1</v>
      </c>
      <c r="W93" s="256">
        <f>IF(V93=1, (1000/$U$5), 0)</f>
        <v>16.393442622950818</v>
      </c>
    </row>
    <row r="94" spans="1:23" ht="112.5" customHeight="1" x14ac:dyDescent="0.25">
      <c r="A94" s="33">
        <v>87</v>
      </c>
      <c r="B94" s="464"/>
      <c r="C94" s="479"/>
      <c r="D94" s="334" t="e">
        <v>#VALUE!</v>
      </c>
      <c r="E94" s="308"/>
      <c r="F94" s="306" t="s">
        <v>448</v>
      </c>
      <c r="G94" s="248" t="s">
        <v>502</v>
      </c>
      <c r="H94" s="250" t="s">
        <v>15</v>
      </c>
      <c r="I94" s="308"/>
      <c r="J94" s="248" t="s">
        <v>449</v>
      </c>
      <c r="K94" s="268" t="s">
        <v>503</v>
      </c>
      <c r="L94" s="269" t="s">
        <v>1</v>
      </c>
      <c r="M94" s="309"/>
      <c r="N94" s="299" t="s">
        <v>324</v>
      </c>
      <c r="P94" s="275">
        <f t="shared" si="25"/>
        <v>1</v>
      </c>
      <c r="Q94" s="276">
        <v>1</v>
      </c>
      <c r="R94" s="314"/>
      <c r="S94" s="314"/>
      <c r="T94" s="315"/>
      <c r="U94" s="255">
        <f>A94</f>
        <v>87</v>
      </c>
      <c r="V94" s="256">
        <f t="shared" si="24"/>
        <v>1</v>
      </c>
      <c r="W94" s="256">
        <f>IF(V94=1, (1000/$U$5), 0)</f>
        <v>16.393442622950818</v>
      </c>
    </row>
    <row r="95" spans="1:23" ht="112.5" customHeight="1" x14ac:dyDescent="0.25">
      <c r="A95" s="33">
        <v>88</v>
      </c>
      <c r="B95" s="464"/>
      <c r="C95" s="479"/>
      <c r="D95" s="334" t="e">
        <v>#VALUE!</v>
      </c>
      <c r="E95" s="308"/>
      <c r="F95" s="306" t="s">
        <v>450</v>
      </c>
      <c r="G95" s="248" t="s">
        <v>502</v>
      </c>
      <c r="H95" s="250" t="s">
        <v>15</v>
      </c>
      <c r="I95" s="308"/>
      <c r="J95" s="248" t="s">
        <v>451</v>
      </c>
      <c r="K95" s="268" t="s">
        <v>503</v>
      </c>
      <c r="L95" s="269" t="s">
        <v>1</v>
      </c>
      <c r="M95" s="309"/>
      <c r="N95" s="299" t="s">
        <v>324</v>
      </c>
      <c r="P95" s="275">
        <f t="shared" si="25"/>
        <v>1</v>
      </c>
      <c r="Q95" s="276">
        <v>1</v>
      </c>
      <c r="R95" s="314"/>
      <c r="S95" s="314"/>
      <c r="T95" s="315"/>
      <c r="U95" s="255">
        <f>A95</f>
        <v>88</v>
      </c>
      <c r="V95" s="256">
        <f t="shared" si="24"/>
        <v>1</v>
      </c>
      <c r="W95" s="256">
        <f>IF(V95=1, (1000/$U$5), 0)</f>
        <v>16.393442622950818</v>
      </c>
    </row>
    <row r="96" spans="1:23" ht="112.5" customHeight="1" x14ac:dyDescent="0.25">
      <c r="A96" s="33">
        <v>89</v>
      </c>
      <c r="B96" s="464"/>
      <c r="C96" s="479"/>
      <c r="D96" s="334" t="e">
        <v>#VALUE!</v>
      </c>
      <c r="E96" s="308"/>
      <c r="F96" s="306" t="s">
        <v>563</v>
      </c>
      <c r="G96" s="248" t="s">
        <v>502</v>
      </c>
      <c r="H96" s="250" t="s">
        <v>15</v>
      </c>
      <c r="I96" s="308"/>
      <c r="J96" s="229"/>
      <c r="K96" s="313"/>
      <c r="L96" s="313"/>
      <c r="M96" s="313"/>
      <c r="N96" s="299" t="s">
        <v>324</v>
      </c>
      <c r="P96" s="275">
        <f t="shared" si="25"/>
        <v>1</v>
      </c>
      <c r="Q96" s="276">
        <v>1</v>
      </c>
      <c r="R96" s="314"/>
      <c r="S96" s="314"/>
      <c r="T96" s="315"/>
    </row>
    <row r="97" spans="1:23" ht="112.5" customHeight="1" x14ac:dyDescent="0.25">
      <c r="A97" s="33">
        <v>90</v>
      </c>
      <c r="B97" s="464"/>
      <c r="C97" s="479"/>
      <c r="D97" s="335" t="e">
        <v>#VALUE!</v>
      </c>
      <c r="E97" s="308"/>
      <c r="F97" s="322" t="s">
        <v>564</v>
      </c>
      <c r="G97" s="248" t="s">
        <v>502</v>
      </c>
      <c r="H97" s="250" t="s">
        <v>15</v>
      </c>
      <c r="I97" s="308"/>
      <c r="J97" s="296" t="s">
        <v>453</v>
      </c>
      <c r="K97" s="268" t="s">
        <v>503</v>
      </c>
      <c r="L97" s="269" t="s">
        <v>1</v>
      </c>
      <c r="M97" s="309"/>
      <c r="N97" s="299" t="s">
        <v>324</v>
      </c>
      <c r="P97" s="275">
        <f t="shared" si="25"/>
        <v>1</v>
      </c>
      <c r="Q97" s="276">
        <v>1</v>
      </c>
      <c r="R97" s="314"/>
      <c r="S97" s="314"/>
      <c r="T97" s="315"/>
      <c r="U97" s="255">
        <f>A97</f>
        <v>90</v>
      </c>
      <c r="V97" s="256">
        <f>IF(L97="Hijau",1,IF(L97="Merah",0,""))</f>
        <v>1</v>
      </c>
      <c r="W97" s="256">
        <f>IF(V97=1, (1000/$U$5), 0)</f>
        <v>16.393442622950818</v>
      </c>
    </row>
    <row r="98" spans="1:23" x14ac:dyDescent="0.25">
      <c r="A98" s="33">
        <v>91</v>
      </c>
      <c r="B98" s="464"/>
      <c r="C98" s="479"/>
      <c r="D98" s="334" t="e">
        <v>#VALUE!</v>
      </c>
      <c r="E98" s="308"/>
      <c r="F98" s="306" t="s">
        <v>565</v>
      </c>
      <c r="G98" s="248" t="s">
        <v>502</v>
      </c>
      <c r="H98" s="250" t="s">
        <v>15</v>
      </c>
      <c r="I98" s="308"/>
      <c r="J98" s="229"/>
      <c r="K98" s="313"/>
      <c r="L98" s="313"/>
      <c r="M98" s="313"/>
      <c r="N98" s="299" t="s">
        <v>324</v>
      </c>
      <c r="P98" s="275">
        <f t="shared" si="25"/>
        <v>1</v>
      </c>
      <c r="Q98" s="276">
        <v>1</v>
      </c>
      <c r="R98" s="314"/>
      <c r="S98" s="314"/>
      <c r="T98" s="315"/>
    </row>
    <row r="99" spans="1:23" x14ac:dyDescent="0.25">
      <c r="A99" s="33">
        <v>92</v>
      </c>
      <c r="B99" s="464"/>
      <c r="C99" s="479"/>
      <c r="D99" s="334" t="e">
        <v>#VALUE!</v>
      </c>
      <c r="E99" s="308"/>
      <c r="F99" s="306" t="s">
        <v>566</v>
      </c>
      <c r="G99" s="248" t="s">
        <v>502</v>
      </c>
      <c r="H99" s="250" t="s">
        <v>15</v>
      </c>
      <c r="I99" s="308"/>
      <c r="J99" s="229"/>
      <c r="K99" s="313"/>
      <c r="L99" s="313"/>
      <c r="M99" s="313"/>
      <c r="N99" s="300" t="s">
        <v>324</v>
      </c>
      <c r="O99" s="318"/>
      <c r="P99" s="292">
        <f t="shared" si="25"/>
        <v>1</v>
      </c>
      <c r="Q99" s="293">
        <v>1</v>
      </c>
      <c r="R99" s="319"/>
      <c r="S99" s="319"/>
      <c r="T99" s="320"/>
    </row>
    <row r="100" spans="1:23" x14ac:dyDescent="0.25">
      <c r="A100" s="33">
        <v>93</v>
      </c>
      <c r="B100" s="336" t="s">
        <v>454</v>
      </c>
      <c r="C100" s="371"/>
      <c r="D100" s="337"/>
      <c r="E100" s="336"/>
      <c r="F100" s="336"/>
      <c r="G100" s="336"/>
      <c r="H100" s="336"/>
      <c r="I100" s="336"/>
      <c r="J100" s="336"/>
      <c r="K100" s="336"/>
      <c r="L100" s="336"/>
      <c r="M100" s="336"/>
      <c r="N100" s="243" t="s">
        <v>454</v>
      </c>
      <c r="O100" s="243"/>
      <c r="P100" s="244">
        <f>SUM(P101:P105)</f>
        <v>5</v>
      </c>
      <c r="Q100" s="244">
        <f>SUM(Q101:Q105)</f>
        <v>5</v>
      </c>
      <c r="R100" s="244">
        <f>SUM(R101:R105)</f>
        <v>5</v>
      </c>
      <c r="S100" s="244">
        <f>SUM(S101:S105)</f>
        <v>5</v>
      </c>
      <c r="T100" s="245">
        <f t="shared" ref="T100:T101" si="26">IFERROR(R100/S100, 0)</f>
        <v>1</v>
      </c>
    </row>
    <row r="101" spans="1:23" ht="63.75" x14ac:dyDescent="0.25">
      <c r="A101" s="33">
        <v>94</v>
      </c>
      <c r="B101" s="458">
        <v>15</v>
      </c>
      <c r="C101" s="459" t="s">
        <v>567</v>
      </c>
      <c r="D101" s="480" t="e">
        <v>#VALUE!</v>
      </c>
      <c r="E101" s="308"/>
      <c r="F101" s="338" t="s">
        <v>456</v>
      </c>
      <c r="G101" s="248" t="s">
        <v>502</v>
      </c>
      <c r="H101" s="250" t="s">
        <v>15</v>
      </c>
      <c r="I101" s="308"/>
      <c r="J101" s="296" t="s">
        <v>457</v>
      </c>
      <c r="K101" s="268" t="s">
        <v>503</v>
      </c>
      <c r="L101" s="269" t="s">
        <v>1</v>
      </c>
      <c r="M101" s="309"/>
      <c r="N101" s="297" t="s">
        <v>455</v>
      </c>
      <c r="O101" s="339"/>
      <c r="P101" s="252">
        <f>IF(H101="Ya", 1, 0)</f>
        <v>1</v>
      </c>
      <c r="Q101" s="340">
        <v>1</v>
      </c>
      <c r="R101" s="341">
        <f>SUM(P101:P105)</f>
        <v>5</v>
      </c>
      <c r="S101" s="246">
        <f>SUM(Q101:Q105)</f>
        <v>5</v>
      </c>
      <c r="T101" s="254">
        <f t="shared" si="26"/>
        <v>1</v>
      </c>
      <c r="U101" s="255">
        <f>A101</f>
        <v>94</v>
      </c>
      <c r="V101" s="256">
        <f t="shared" ref="V101:V105" si="27">IF(L101="Hijau",1,IF(L101="Merah",0,""))</f>
        <v>1</v>
      </c>
      <c r="W101" s="256">
        <f>IF(V101=1, (1000/$U$5), 0)</f>
        <v>16.393442622950818</v>
      </c>
    </row>
    <row r="102" spans="1:23" ht="63.75" x14ac:dyDescent="0.25">
      <c r="A102" s="33">
        <v>95</v>
      </c>
      <c r="B102" s="458"/>
      <c r="C102" s="459"/>
      <c r="D102" s="481"/>
      <c r="E102" s="308"/>
      <c r="F102" s="338" t="s">
        <v>458</v>
      </c>
      <c r="G102" s="248" t="s">
        <v>502</v>
      </c>
      <c r="H102" s="250" t="s">
        <v>15</v>
      </c>
      <c r="I102" s="308"/>
      <c r="J102" s="248" t="s">
        <v>459</v>
      </c>
      <c r="K102" s="268" t="s">
        <v>503</v>
      </c>
      <c r="L102" s="269" t="s">
        <v>1</v>
      </c>
      <c r="M102" s="309"/>
      <c r="N102" s="299" t="s">
        <v>455</v>
      </c>
      <c r="O102" s="342"/>
      <c r="P102" s="252">
        <f>IF(H102="Ya", 1, 0)</f>
        <v>1</v>
      </c>
      <c r="Q102" s="340">
        <v>1</v>
      </c>
      <c r="T102" s="343"/>
      <c r="U102" s="255">
        <f>A102</f>
        <v>95</v>
      </c>
      <c r="V102" s="256">
        <f t="shared" si="27"/>
        <v>1</v>
      </c>
      <c r="W102" s="256">
        <f>IF(V102=1, (1000/$U$5), 0)</f>
        <v>16.393442622950818</v>
      </c>
    </row>
    <row r="103" spans="1:23" ht="63.75" x14ac:dyDescent="0.25">
      <c r="A103" s="33">
        <v>96</v>
      </c>
      <c r="B103" s="458"/>
      <c r="C103" s="459"/>
      <c r="D103" s="334" t="e">
        <v>#VALUE!</v>
      </c>
      <c r="E103" s="308"/>
      <c r="F103" s="344" t="s">
        <v>460</v>
      </c>
      <c r="G103" s="248" t="s">
        <v>502</v>
      </c>
      <c r="H103" s="250" t="s">
        <v>15</v>
      </c>
      <c r="I103" s="308"/>
      <c r="J103" s="296" t="s">
        <v>568</v>
      </c>
      <c r="K103" s="268" t="s">
        <v>503</v>
      </c>
      <c r="L103" s="269" t="s">
        <v>1</v>
      </c>
      <c r="M103" s="309"/>
      <c r="N103" s="299" t="s">
        <v>455</v>
      </c>
      <c r="P103" s="252">
        <f>IF(H103="Ya", 1, 0)</f>
        <v>1</v>
      </c>
      <c r="Q103" s="340">
        <v>1</v>
      </c>
      <c r="T103" s="343"/>
      <c r="U103" s="255">
        <f>A103</f>
        <v>96</v>
      </c>
      <c r="V103" s="256">
        <f t="shared" si="27"/>
        <v>1</v>
      </c>
      <c r="W103" s="256">
        <f>IF(V103=1, (1000/$U$5), 0)</f>
        <v>16.393442622950818</v>
      </c>
    </row>
    <row r="104" spans="1:23" ht="63.75" x14ac:dyDescent="0.25">
      <c r="A104" s="33">
        <v>97</v>
      </c>
      <c r="B104" s="458"/>
      <c r="C104" s="459"/>
      <c r="D104" s="334" t="e">
        <v>#VALUE!</v>
      </c>
      <c r="E104" s="308"/>
      <c r="F104" s="344" t="s">
        <v>462</v>
      </c>
      <c r="G104" s="248" t="s">
        <v>502</v>
      </c>
      <c r="H104" s="250" t="s">
        <v>15</v>
      </c>
      <c r="I104" s="308"/>
      <c r="J104" s="248" t="s">
        <v>569</v>
      </c>
      <c r="K104" s="268" t="s">
        <v>503</v>
      </c>
      <c r="L104" s="269" t="s">
        <v>1</v>
      </c>
      <c r="M104" s="309"/>
      <c r="N104" s="299" t="s">
        <v>455</v>
      </c>
      <c r="P104" s="275">
        <f>IF(H104="Ya", 1, 0)</f>
        <v>1</v>
      </c>
      <c r="Q104" s="340">
        <v>1</v>
      </c>
      <c r="T104" s="343"/>
      <c r="U104" s="255">
        <f>A104</f>
        <v>97</v>
      </c>
      <c r="V104" s="256">
        <f t="shared" si="27"/>
        <v>1</v>
      </c>
      <c r="W104" s="256">
        <f>IF(V104=1, (1000/$U$5), 0)</f>
        <v>16.393442622950818</v>
      </c>
    </row>
    <row r="105" spans="1:23" ht="102" x14ac:dyDescent="0.25">
      <c r="A105" s="33">
        <v>98</v>
      </c>
      <c r="B105" s="458"/>
      <c r="C105" s="459"/>
      <c r="D105" s="334" t="e">
        <v>#VALUE!</v>
      </c>
      <c r="E105" s="308"/>
      <c r="F105" s="344" t="s">
        <v>464</v>
      </c>
      <c r="G105" s="248" t="s">
        <v>502</v>
      </c>
      <c r="H105" s="250" t="s">
        <v>15</v>
      </c>
      <c r="I105" s="308"/>
      <c r="J105" s="296" t="s">
        <v>570</v>
      </c>
      <c r="K105" s="268" t="s">
        <v>503</v>
      </c>
      <c r="L105" s="269" t="s">
        <v>1</v>
      </c>
      <c r="M105" s="309"/>
      <c r="N105" s="300" t="s">
        <v>455</v>
      </c>
      <c r="O105" s="318"/>
      <c r="P105" s="292">
        <f>IF(H105="Ya", 1, 0)</f>
        <v>1</v>
      </c>
      <c r="Q105" s="340">
        <v>1</v>
      </c>
      <c r="T105" s="343"/>
      <c r="U105" s="255">
        <f>A105</f>
        <v>98</v>
      </c>
      <c r="V105" s="256">
        <f t="shared" si="27"/>
        <v>1</v>
      </c>
      <c r="W105" s="256">
        <f>IF(V105=1, (1000/$U$5), 0)</f>
        <v>16.393442622950818</v>
      </c>
    </row>
    <row r="106" spans="1:23" x14ac:dyDescent="0.25">
      <c r="A106" s="33">
        <v>99</v>
      </c>
      <c r="B106" s="345" t="s">
        <v>308</v>
      </c>
      <c r="C106" s="372"/>
      <c r="D106" s="347"/>
      <c r="E106" s="346"/>
      <c r="F106" s="346"/>
      <c r="G106" s="346"/>
      <c r="H106" s="346"/>
      <c r="I106" s="346"/>
      <c r="J106" s="348"/>
      <c r="K106" s="346"/>
      <c r="L106" s="346"/>
      <c r="M106" s="346"/>
      <c r="N106" s="231" t="s">
        <v>308</v>
      </c>
      <c r="O106" s="231"/>
      <c r="P106" s="232">
        <f>P107</f>
        <v>7</v>
      </c>
      <c r="Q106" s="232">
        <f>Q107</f>
        <v>9</v>
      </c>
      <c r="R106" s="232">
        <f>R107</f>
        <v>7</v>
      </c>
      <c r="S106" s="232">
        <f>S107</f>
        <v>9</v>
      </c>
      <c r="T106" s="233">
        <f t="shared" ref="T106:T108" si="28">IFERROR(R106/S106, 0)</f>
        <v>0.77777777777777779</v>
      </c>
      <c r="U106" s="232">
        <f>COUNTA(V114:V119)</f>
        <v>4</v>
      </c>
      <c r="V106" s="232">
        <f>SUM(V114:V119)</f>
        <v>3</v>
      </c>
      <c r="W106" s="232">
        <f>SUM(W114:W119)</f>
        <v>49.180327868852459</v>
      </c>
    </row>
    <row r="107" spans="1:23" ht="15.75" x14ac:dyDescent="0.25">
      <c r="A107" s="33">
        <v>100</v>
      </c>
      <c r="B107" s="473" t="s">
        <v>466</v>
      </c>
      <c r="C107" s="474"/>
      <c r="D107" s="305"/>
      <c r="E107" s="304"/>
      <c r="F107" s="304"/>
      <c r="G107" s="304"/>
      <c r="H107" s="304"/>
      <c r="I107" s="304"/>
      <c r="J107" s="349"/>
      <c r="K107" s="304"/>
      <c r="L107" s="304"/>
      <c r="M107" s="304"/>
      <c r="N107" s="243" t="s">
        <v>466</v>
      </c>
      <c r="O107" s="243"/>
      <c r="P107" s="244">
        <f>SUM(P108:P119)</f>
        <v>7</v>
      </c>
      <c r="Q107" s="244">
        <f>SUM(Q108:Q119)</f>
        <v>9</v>
      </c>
      <c r="R107" s="244">
        <f>SUM(R108:R119)</f>
        <v>7</v>
      </c>
      <c r="S107" s="244">
        <f>SUM(S108:S119)</f>
        <v>9</v>
      </c>
      <c r="T107" s="245">
        <f t="shared" si="28"/>
        <v>0.77777777777777779</v>
      </c>
    </row>
    <row r="108" spans="1:23" x14ac:dyDescent="0.25">
      <c r="A108" s="33">
        <v>101</v>
      </c>
      <c r="B108" s="464">
        <v>16</v>
      </c>
      <c r="C108" s="459" t="s">
        <v>571</v>
      </c>
      <c r="D108" s="475" t="e">
        <v>#VALUE!</v>
      </c>
      <c r="E108" s="308"/>
      <c r="F108" s="317" t="s">
        <v>572</v>
      </c>
      <c r="G108" s="248" t="s">
        <v>502</v>
      </c>
      <c r="H108" s="250" t="s">
        <v>15</v>
      </c>
      <c r="I108" s="308"/>
      <c r="J108" s="281"/>
      <c r="K108" s="313"/>
      <c r="L108" s="313"/>
      <c r="M108" s="313"/>
      <c r="N108" s="297" t="s">
        <v>328</v>
      </c>
      <c r="O108" s="310"/>
      <c r="P108" s="252">
        <f>IF(H108="Ya", 1, 0)</f>
        <v>1</v>
      </c>
      <c r="Q108" s="253">
        <v>1</v>
      </c>
      <c r="R108" s="246">
        <f>SUM(P108:P119)</f>
        <v>7</v>
      </c>
      <c r="S108" s="246">
        <f>SUM(Q108:Q119)</f>
        <v>9</v>
      </c>
      <c r="T108" s="323">
        <f t="shared" si="28"/>
        <v>0.77777777777777779</v>
      </c>
    </row>
    <row r="109" spans="1:23" x14ac:dyDescent="0.25">
      <c r="A109" s="33">
        <v>102</v>
      </c>
      <c r="B109" s="464"/>
      <c r="C109" s="459"/>
      <c r="D109" s="476"/>
      <c r="E109" s="308"/>
      <c r="F109" s="317" t="s">
        <v>573</v>
      </c>
      <c r="G109" s="248" t="s">
        <v>502</v>
      </c>
      <c r="H109" s="250" t="s">
        <v>15</v>
      </c>
      <c r="I109" s="308"/>
      <c r="J109" s="281"/>
      <c r="K109" s="313"/>
      <c r="L109" s="313"/>
      <c r="M109" s="313"/>
      <c r="N109" s="297" t="s">
        <v>328</v>
      </c>
      <c r="P109" s="275">
        <f>IF(H109="Ya", 1, 0)</f>
        <v>1</v>
      </c>
      <c r="Q109" s="276">
        <v>1</v>
      </c>
      <c r="R109" s="311"/>
      <c r="S109" s="311"/>
      <c r="T109" s="325"/>
    </row>
    <row r="110" spans="1:23" x14ac:dyDescent="0.25">
      <c r="A110" s="33">
        <v>103</v>
      </c>
      <c r="B110" s="464"/>
      <c r="C110" s="459"/>
      <c r="D110" s="464" t="e">
        <v>#VALUE!</v>
      </c>
      <c r="E110" s="308"/>
      <c r="F110" s="306" t="s">
        <v>574</v>
      </c>
      <c r="G110" s="248"/>
      <c r="H110" s="250"/>
      <c r="I110" s="308"/>
      <c r="J110" s="281"/>
      <c r="K110" s="313"/>
      <c r="L110" s="313"/>
      <c r="M110" s="313"/>
      <c r="N110" s="297" t="s">
        <v>328</v>
      </c>
      <c r="P110" s="275"/>
      <c r="Q110" s="276"/>
      <c r="R110" s="314"/>
      <c r="S110" s="314"/>
      <c r="T110" s="315"/>
    </row>
    <row r="111" spans="1:23" x14ac:dyDescent="0.25">
      <c r="A111" s="33">
        <v>104</v>
      </c>
      <c r="B111" s="464"/>
      <c r="C111" s="459"/>
      <c r="D111" s="464"/>
      <c r="E111" s="463"/>
      <c r="F111" s="317" t="s">
        <v>575</v>
      </c>
      <c r="G111" s="308">
        <v>8</v>
      </c>
      <c r="H111" s="350"/>
      <c r="I111" s="308"/>
      <c r="J111" s="281"/>
      <c r="K111" s="313"/>
      <c r="L111" s="313"/>
      <c r="M111" s="313"/>
      <c r="N111" s="351"/>
      <c r="O111" s="243"/>
      <c r="P111" s="352"/>
      <c r="Q111" s="353"/>
      <c r="R111" s="314"/>
      <c r="S111" s="314"/>
      <c r="T111" s="315"/>
    </row>
    <row r="112" spans="1:23" x14ac:dyDescent="0.25">
      <c r="A112" s="33">
        <v>105</v>
      </c>
      <c r="B112" s="464"/>
      <c r="C112" s="459"/>
      <c r="D112" s="464"/>
      <c r="E112" s="463"/>
      <c r="F112" s="317" t="s">
        <v>576</v>
      </c>
      <c r="G112" s="308">
        <v>8</v>
      </c>
      <c r="H112" s="350"/>
      <c r="I112" s="308"/>
      <c r="J112" s="281"/>
      <c r="K112" s="313"/>
      <c r="L112" s="313"/>
      <c r="M112" s="313"/>
      <c r="N112" s="351"/>
      <c r="O112" s="243"/>
      <c r="P112" s="352"/>
      <c r="Q112" s="353"/>
      <c r="R112" s="314"/>
      <c r="S112" s="314"/>
      <c r="T112" s="315"/>
    </row>
    <row r="113" spans="1:23" x14ac:dyDescent="0.25">
      <c r="A113" s="33">
        <v>106</v>
      </c>
      <c r="B113" s="464"/>
      <c r="C113" s="459"/>
      <c r="D113" s="464"/>
      <c r="E113" s="463"/>
      <c r="F113" s="306" t="s">
        <v>577</v>
      </c>
      <c r="G113" s="354" t="s">
        <v>578</v>
      </c>
      <c r="H113" s="355" t="str">
        <f>IFERROR(H111/H112, "")</f>
        <v/>
      </c>
      <c r="I113" s="308"/>
      <c r="J113" s="281"/>
      <c r="K113" s="313"/>
      <c r="L113" s="313"/>
      <c r="M113" s="313"/>
      <c r="N113" s="299" t="s">
        <v>328</v>
      </c>
      <c r="P113" s="356">
        <f>IF(H113="",0,IF(H113&gt;=1,1,0))</f>
        <v>0</v>
      </c>
      <c r="Q113" s="276">
        <v>1</v>
      </c>
      <c r="R113" s="314"/>
      <c r="S113" s="314"/>
      <c r="T113" s="315"/>
    </row>
    <row r="114" spans="1:23" ht="51" x14ac:dyDescent="0.25">
      <c r="A114" s="33">
        <v>107</v>
      </c>
      <c r="B114" s="464"/>
      <c r="C114" s="459"/>
      <c r="D114" s="464"/>
      <c r="E114" s="463"/>
      <c r="F114" s="317" t="s">
        <v>467</v>
      </c>
      <c r="G114" s="248" t="s">
        <v>502</v>
      </c>
      <c r="H114" s="250" t="s">
        <v>15</v>
      </c>
      <c r="I114" s="308"/>
      <c r="J114" s="248" t="s">
        <v>468</v>
      </c>
      <c r="K114" s="268" t="s">
        <v>503</v>
      </c>
      <c r="L114" s="269" t="s">
        <v>1</v>
      </c>
      <c r="M114" s="309"/>
      <c r="N114" s="299" t="s">
        <v>328</v>
      </c>
      <c r="P114" s="275">
        <f t="shared" ref="P114:P119" si="29">IF(H114="Ya", 1, 0)</f>
        <v>1</v>
      </c>
      <c r="Q114" s="276">
        <v>1</v>
      </c>
      <c r="R114" s="314"/>
      <c r="S114" s="314"/>
      <c r="T114" s="315"/>
      <c r="U114" s="255">
        <f>A114</f>
        <v>107</v>
      </c>
      <c r="V114" s="256">
        <f>IF(L114="Hijau",1,IF(L114="Merah",0,""))</f>
        <v>1</v>
      </c>
      <c r="W114" s="256">
        <f>IF(V114=1, (1000/$U$5), 0)</f>
        <v>16.393442622950818</v>
      </c>
    </row>
    <row r="115" spans="1:23" x14ac:dyDescent="0.25">
      <c r="A115" s="33">
        <v>108</v>
      </c>
      <c r="B115" s="464"/>
      <c r="C115" s="459"/>
      <c r="D115" s="464"/>
      <c r="E115" s="308"/>
      <c r="F115" s="306" t="s">
        <v>579</v>
      </c>
      <c r="G115" s="248" t="s">
        <v>502</v>
      </c>
      <c r="H115" s="250" t="s">
        <v>15</v>
      </c>
      <c r="I115" s="308"/>
      <c r="J115" s="281"/>
      <c r="K115" s="313"/>
      <c r="L115" s="313"/>
      <c r="M115" s="313"/>
      <c r="N115" s="299" t="s">
        <v>328</v>
      </c>
      <c r="P115" s="275">
        <f t="shared" si="29"/>
        <v>1</v>
      </c>
      <c r="Q115" s="276">
        <v>1</v>
      </c>
      <c r="R115" s="314"/>
      <c r="S115" s="314"/>
      <c r="T115" s="357"/>
    </row>
    <row r="116" spans="1:23" ht="63.75" x14ac:dyDescent="0.25">
      <c r="A116" s="33">
        <v>109</v>
      </c>
      <c r="B116" s="464"/>
      <c r="C116" s="459"/>
      <c r="D116" s="334" t="e">
        <v>#VALUE!</v>
      </c>
      <c r="E116" s="308"/>
      <c r="F116" s="306" t="s">
        <v>469</v>
      </c>
      <c r="G116" s="248" t="s">
        <v>502</v>
      </c>
      <c r="H116" s="250" t="s">
        <v>15</v>
      </c>
      <c r="I116" s="308"/>
      <c r="J116" s="296" t="s">
        <v>580</v>
      </c>
      <c r="K116" s="268" t="s">
        <v>503</v>
      </c>
      <c r="L116" s="269" t="s">
        <v>1</v>
      </c>
      <c r="M116" s="309"/>
      <c r="N116" s="299" t="s">
        <v>328</v>
      </c>
      <c r="P116" s="275">
        <f t="shared" si="29"/>
        <v>1</v>
      </c>
      <c r="Q116" s="276">
        <v>1</v>
      </c>
      <c r="R116" s="314"/>
      <c r="S116" s="314"/>
      <c r="T116" s="357"/>
      <c r="U116" s="255">
        <f>A116</f>
        <v>109</v>
      </c>
      <c r="V116" s="256">
        <f>IF(L116="Hijau",1,IF(L116="Merah",0,""))</f>
        <v>1</v>
      </c>
      <c r="W116" s="256">
        <f>IF(V116=1, (1000/$U$5), 0)</f>
        <v>16.393442622950818</v>
      </c>
    </row>
    <row r="117" spans="1:23" ht="38.25" x14ac:dyDescent="0.25">
      <c r="A117" s="33">
        <v>110</v>
      </c>
      <c r="B117" s="464"/>
      <c r="C117" s="459"/>
      <c r="D117" s="358" t="e">
        <v>#VALUE!</v>
      </c>
      <c r="E117" s="308"/>
      <c r="F117" s="359" t="s">
        <v>581</v>
      </c>
      <c r="G117" s="248" t="s">
        <v>502</v>
      </c>
      <c r="H117" s="250" t="s">
        <v>24</v>
      </c>
      <c r="I117" s="308"/>
      <c r="J117" s="296" t="s">
        <v>582</v>
      </c>
      <c r="K117" s="313"/>
      <c r="L117" s="313"/>
      <c r="M117" s="313"/>
      <c r="N117" s="299" t="s">
        <v>328</v>
      </c>
      <c r="P117" s="275">
        <f t="shared" si="29"/>
        <v>0</v>
      </c>
      <c r="Q117" s="276">
        <v>1</v>
      </c>
      <c r="R117" s="314"/>
      <c r="S117" s="314"/>
      <c r="T117" s="357"/>
    </row>
    <row r="118" spans="1:23" ht="99.75" customHeight="1" x14ac:dyDescent="0.25">
      <c r="A118" s="33">
        <v>111</v>
      </c>
      <c r="B118" s="464"/>
      <c r="C118" s="459"/>
      <c r="D118" s="334" t="e">
        <v>#VALUE!</v>
      </c>
      <c r="E118" s="308"/>
      <c r="F118" s="306" t="s">
        <v>471</v>
      </c>
      <c r="G118" s="248" t="s">
        <v>502</v>
      </c>
      <c r="H118" s="250" t="s">
        <v>15</v>
      </c>
      <c r="I118" s="308"/>
      <c r="J118" s="296" t="s">
        <v>583</v>
      </c>
      <c r="K118" s="268" t="s">
        <v>503</v>
      </c>
      <c r="L118" s="268" t="s">
        <v>503</v>
      </c>
      <c r="M118" s="309"/>
      <c r="N118" s="299" t="s">
        <v>328</v>
      </c>
      <c r="P118" s="275">
        <f t="shared" si="29"/>
        <v>1</v>
      </c>
      <c r="Q118" s="276">
        <v>1</v>
      </c>
      <c r="R118" s="314"/>
      <c r="S118" s="314"/>
      <c r="T118" s="315"/>
      <c r="U118" s="255">
        <f>A118</f>
        <v>111</v>
      </c>
      <c r="V118" s="256" t="str">
        <f>IF(L118="Hijau",1,IF(L118="Merah",0,""))</f>
        <v/>
      </c>
      <c r="W118" s="256">
        <f>IF(V118=1, (1000/$U$5), 0)</f>
        <v>0</v>
      </c>
    </row>
    <row r="119" spans="1:23" ht="63.75" x14ac:dyDescent="0.25">
      <c r="A119" s="33">
        <v>112</v>
      </c>
      <c r="B119" s="464"/>
      <c r="C119" s="459"/>
      <c r="D119" s="334" t="e">
        <v>#VALUE!</v>
      </c>
      <c r="E119" s="308"/>
      <c r="F119" s="360"/>
      <c r="G119" s="248" t="s">
        <v>502</v>
      </c>
      <c r="H119" s="250" t="s">
        <v>15</v>
      </c>
      <c r="I119" s="308"/>
      <c r="J119" s="296" t="s">
        <v>584</v>
      </c>
      <c r="K119" s="268" t="s">
        <v>503</v>
      </c>
      <c r="L119" s="269" t="s">
        <v>1</v>
      </c>
      <c r="M119" s="309"/>
      <c r="N119" s="300" t="s">
        <v>328</v>
      </c>
      <c r="O119" s="318"/>
      <c r="P119" s="292">
        <f t="shared" si="29"/>
        <v>1</v>
      </c>
      <c r="Q119" s="293">
        <v>1</v>
      </c>
      <c r="R119" s="319"/>
      <c r="S119" s="319"/>
      <c r="T119" s="320"/>
      <c r="U119" s="361">
        <f>A119</f>
        <v>112</v>
      </c>
      <c r="V119" s="256">
        <f>IF(L119="Hijau",1,IF(L119="Merah",0,""))</f>
        <v>1</v>
      </c>
      <c r="W119" s="256">
        <f>IF(V119=1, (1000/$U$5), 0)</f>
        <v>16.393442622950818</v>
      </c>
    </row>
    <row r="120" spans="1:23" x14ac:dyDescent="0.25">
      <c r="E120" s="362"/>
      <c r="H120" s="362"/>
      <c r="I120" s="362"/>
      <c r="L120" s="363"/>
      <c r="M120" s="363"/>
      <c r="T120" s="343"/>
    </row>
    <row r="121" spans="1:23" x14ac:dyDescent="0.25">
      <c r="E121" s="362"/>
      <c r="H121" s="362"/>
      <c r="I121" s="362"/>
      <c r="L121" s="363"/>
      <c r="M121" s="363"/>
    </row>
    <row r="122" spans="1:23" x14ac:dyDescent="0.25">
      <c r="E122" s="362"/>
      <c r="H122" s="362"/>
      <c r="I122" s="362"/>
      <c r="L122" s="363"/>
      <c r="M122" s="363"/>
    </row>
    <row r="123" spans="1:23" x14ac:dyDescent="0.25">
      <c r="E123" s="362"/>
      <c r="H123" s="362"/>
      <c r="I123" s="362"/>
      <c r="L123" s="363"/>
      <c r="M123" s="363"/>
    </row>
    <row r="124" spans="1:23" ht="15" customHeight="1" x14ac:dyDescent="0.25"/>
  </sheetData>
  <mergeCells count="57">
    <mergeCell ref="D101:D102"/>
    <mergeCell ref="B82:B88"/>
    <mergeCell ref="C82:C88"/>
    <mergeCell ref="D82:D84"/>
    <mergeCell ref="E82:E84"/>
    <mergeCell ref="B90:C90"/>
    <mergeCell ref="B91:B99"/>
    <mergeCell ref="C91:C99"/>
    <mergeCell ref="B101:B105"/>
    <mergeCell ref="C101:C105"/>
    <mergeCell ref="D85:D88"/>
    <mergeCell ref="B107:C107"/>
    <mergeCell ref="B108:B119"/>
    <mergeCell ref="E66:E67"/>
    <mergeCell ref="B69:B81"/>
    <mergeCell ref="C69:C81"/>
    <mergeCell ref="D69:D81"/>
    <mergeCell ref="E69:E81"/>
    <mergeCell ref="B66:B68"/>
    <mergeCell ref="C66:C68"/>
    <mergeCell ref="C108:C119"/>
    <mergeCell ref="D108:D109"/>
    <mergeCell ref="D110:D115"/>
    <mergeCell ref="E111:E114"/>
    <mergeCell ref="B89:C89"/>
    <mergeCell ref="B62:B65"/>
    <mergeCell ref="C62:C65"/>
    <mergeCell ref="D64:D65"/>
    <mergeCell ref="B49:B59"/>
    <mergeCell ref="C49:C59"/>
    <mergeCell ref="D49:D51"/>
    <mergeCell ref="D53:D54"/>
    <mergeCell ref="B25:B33"/>
    <mergeCell ref="C25:C33"/>
    <mergeCell ref="J42:J43"/>
    <mergeCell ref="B60:B61"/>
    <mergeCell ref="C60:C61"/>
    <mergeCell ref="B34:B46"/>
    <mergeCell ref="C34:C46"/>
    <mergeCell ref="E13:E21"/>
    <mergeCell ref="B22:C22"/>
    <mergeCell ref="D23:D24"/>
    <mergeCell ref="J9:J10"/>
    <mergeCell ref="K9:K10"/>
    <mergeCell ref="B13:B21"/>
    <mergeCell ref="C13:C21"/>
    <mergeCell ref="D13:D21"/>
    <mergeCell ref="L9:L10"/>
    <mergeCell ref="M9:M10"/>
    <mergeCell ref="B11:C11"/>
    <mergeCell ref="B12:C12"/>
    <mergeCell ref="B4:C5"/>
    <mergeCell ref="N4:T4"/>
    <mergeCell ref="V4:W4"/>
    <mergeCell ref="F5:I5"/>
    <mergeCell ref="J5:M5"/>
    <mergeCell ref="B7:C7"/>
  </mergeCells>
  <conditionalFormatting sqref="L9">
    <cfRule type="containsText" priority="255" operator="containsText" text="Merah">
      <formula>NOT(ISERROR(SEARCH("Merah",L9)))</formula>
    </cfRule>
    <cfRule type="containsText" priority="256" operator="containsText" text="Hijau">
      <formula>NOT(ISERROR(SEARCH("Hijau",L9)))</formula>
    </cfRule>
  </conditionalFormatting>
  <conditionalFormatting sqref="L13:L14">
    <cfRule type="containsText" priority="253" operator="containsText" text="Merah">
      <formula>NOT(ISERROR(SEARCH("Merah",L13)))</formula>
    </cfRule>
    <cfRule type="containsText" priority="254" operator="containsText" text="Hijau">
      <formula>NOT(ISERROR(SEARCH("Hijau",L13)))</formula>
    </cfRule>
  </conditionalFormatting>
  <conditionalFormatting sqref="L23">
    <cfRule type="containsText" dxfId="250" priority="251" operator="containsText" text="Merah">
      <formula>NOT(ISERROR(SEARCH("Merah",L23)))</formula>
    </cfRule>
    <cfRule type="containsText" priority="252" operator="containsText" text="Hijau">
      <formula>NOT(ISERROR(SEARCH("Hijau",L23)))</formula>
    </cfRule>
  </conditionalFormatting>
  <conditionalFormatting sqref="L25:L28">
    <cfRule type="containsText" dxfId="249" priority="249" operator="containsText" text="Merah">
      <formula>NOT(ISERROR(SEARCH("Merah",L25)))</formula>
    </cfRule>
    <cfRule type="containsText" dxfId="248" priority="250" operator="containsText" text="Hijau">
      <formula>NOT(ISERROR(SEARCH("Hijau",L25)))</formula>
    </cfRule>
  </conditionalFormatting>
  <conditionalFormatting sqref="L30:L42">
    <cfRule type="containsText" dxfId="247" priority="247" operator="containsText" text="Merah">
      <formula>NOT(ISERROR(SEARCH("Merah",L30)))</formula>
    </cfRule>
    <cfRule type="containsText" dxfId="246" priority="248" operator="containsText" text="Hijau">
      <formula>NOT(ISERROR(SEARCH("Hijau",L30)))</formula>
    </cfRule>
  </conditionalFormatting>
  <conditionalFormatting sqref="L45:L46">
    <cfRule type="containsText" dxfId="245" priority="245" operator="containsText" text="Merah">
      <formula>NOT(ISERROR(SEARCH("Merah",L45)))</formula>
    </cfRule>
    <cfRule type="containsText" dxfId="244" priority="246" operator="containsText" text="Hijau">
      <formula>NOT(ISERROR(SEARCH("Hijau",L45)))</formula>
    </cfRule>
  </conditionalFormatting>
  <conditionalFormatting sqref="L50">
    <cfRule type="containsText" dxfId="243" priority="243" operator="containsText" text="Merah">
      <formula>NOT(ISERROR(SEARCH("Merah",L50)))</formula>
    </cfRule>
    <cfRule type="containsText" dxfId="242" priority="244" operator="containsText" text="Hijau">
      <formula>NOT(ISERROR(SEARCH("Hijau",L50)))</formula>
    </cfRule>
  </conditionalFormatting>
  <conditionalFormatting sqref="L52:L53">
    <cfRule type="containsText" dxfId="241" priority="241" operator="containsText" text="Merah">
      <formula>NOT(ISERROR(SEARCH("Merah",L52)))</formula>
    </cfRule>
    <cfRule type="containsText" dxfId="240" priority="242" operator="containsText" text="Hijau">
      <formula>NOT(ISERROR(SEARCH("Hijau",L52)))</formula>
    </cfRule>
  </conditionalFormatting>
  <conditionalFormatting sqref="L55:L58">
    <cfRule type="containsText" dxfId="239" priority="239" operator="containsText" text="Merah">
      <formula>NOT(ISERROR(SEARCH("Merah",L55)))</formula>
    </cfRule>
    <cfRule type="containsText" dxfId="238" priority="240" operator="containsText" text="Hijau">
      <formula>NOT(ISERROR(SEARCH("Hijau",L55)))</formula>
    </cfRule>
  </conditionalFormatting>
  <conditionalFormatting sqref="L60">
    <cfRule type="containsText" dxfId="237" priority="237" operator="containsText" text="Merah">
      <formula>NOT(ISERROR(SEARCH("Merah",L60)))</formula>
    </cfRule>
    <cfRule type="containsText" dxfId="236" priority="238" operator="containsText" text="Hijau">
      <formula>NOT(ISERROR(SEARCH("Hijau",L60)))</formula>
    </cfRule>
  </conditionalFormatting>
  <conditionalFormatting sqref="L62">
    <cfRule type="containsText" dxfId="235" priority="235" operator="containsText" text="Merah">
      <formula>NOT(ISERROR(SEARCH("Merah",L62)))</formula>
    </cfRule>
    <cfRule type="containsText" dxfId="234" priority="236" operator="containsText" text="Hijau">
      <formula>NOT(ISERROR(SEARCH("Hijau",L62)))</formula>
    </cfRule>
  </conditionalFormatting>
  <conditionalFormatting sqref="L66">
    <cfRule type="containsText" dxfId="233" priority="233" operator="containsText" text="Merah">
      <formula>NOT(ISERROR(SEARCH("Merah",L66)))</formula>
    </cfRule>
    <cfRule type="containsText" dxfId="232" priority="234" operator="containsText" text="Hijau">
      <formula>NOT(ISERROR(SEARCH("Hijau",L66)))</formula>
    </cfRule>
  </conditionalFormatting>
  <conditionalFormatting sqref="L91:L95">
    <cfRule type="containsText" dxfId="231" priority="231" operator="containsText" text="Merah">
      <formula>NOT(ISERROR(SEARCH("Merah",L91)))</formula>
    </cfRule>
    <cfRule type="containsText" dxfId="230" priority="232" operator="containsText" text="Hijau">
      <formula>NOT(ISERROR(SEARCH("Hijau",L91)))</formula>
    </cfRule>
  </conditionalFormatting>
  <conditionalFormatting sqref="L97">
    <cfRule type="containsText" dxfId="229" priority="229" operator="containsText" text="Merah">
      <formula>NOT(ISERROR(SEARCH("Merah",L97)))</formula>
    </cfRule>
    <cfRule type="containsText" dxfId="228" priority="230" operator="containsText" text="Hijau">
      <formula>NOT(ISERROR(SEARCH("Hijau",L97)))</formula>
    </cfRule>
  </conditionalFormatting>
  <conditionalFormatting sqref="L101:L105">
    <cfRule type="containsText" dxfId="227" priority="227" operator="containsText" text="Merah">
      <formula>NOT(ISERROR(SEARCH("Merah",L101)))</formula>
    </cfRule>
    <cfRule type="containsText" dxfId="226" priority="228" operator="containsText" text="Hijau">
      <formula>NOT(ISERROR(SEARCH("Hijau",L101)))</formula>
    </cfRule>
  </conditionalFormatting>
  <conditionalFormatting sqref="L114">
    <cfRule type="containsText" dxfId="225" priority="225" operator="containsText" text="Merah">
      <formula>NOT(ISERROR(SEARCH("Merah",L114)))</formula>
    </cfRule>
    <cfRule type="containsText" dxfId="224" priority="226" operator="containsText" text="Hijau">
      <formula>NOT(ISERROR(SEARCH("Hijau",L114)))</formula>
    </cfRule>
  </conditionalFormatting>
  <conditionalFormatting sqref="L116">
    <cfRule type="containsText" dxfId="223" priority="223" operator="containsText" text="Merah">
      <formula>NOT(ISERROR(SEARCH("Merah",L116)))</formula>
    </cfRule>
    <cfRule type="containsText" dxfId="222" priority="224" operator="containsText" text="Hijau">
      <formula>NOT(ISERROR(SEARCH("Hijau",L116)))</formula>
    </cfRule>
  </conditionalFormatting>
  <conditionalFormatting sqref="L119">
    <cfRule type="containsText" dxfId="221" priority="221" operator="containsText" text="Merah">
      <formula>NOT(ISERROR(SEARCH("Merah",L119)))</formula>
    </cfRule>
    <cfRule type="containsText" dxfId="220" priority="222" operator="containsText" text="Hijau">
      <formula>NOT(ISERROR(SEARCH("Hijau",L119)))</formula>
    </cfRule>
  </conditionalFormatting>
  <conditionalFormatting sqref="L73">
    <cfRule type="containsText" dxfId="219" priority="219" operator="containsText" text="Merah">
      <formula>NOT(ISERROR(SEARCH("Merah",L73)))</formula>
    </cfRule>
    <cfRule type="containsText" dxfId="218" priority="220" operator="containsText" text="Hijau">
      <formula>NOT(ISERROR(SEARCH("Hijau",L73)))</formula>
    </cfRule>
  </conditionalFormatting>
  <conditionalFormatting sqref="L74">
    <cfRule type="containsText" dxfId="217" priority="217" operator="containsText" text="Merah">
      <formula>NOT(ISERROR(SEARCH("Merah",L74)))</formula>
    </cfRule>
    <cfRule type="containsText" dxfId="216" priority="218" operator="containsText" text="Hijau">
      <formula>NOT(ISERROR(SEARCH("Hijau",L74)))</formula>
    </cfRule>
  </conditionalFormatting>
  <conditionalFormatting sqref="L75">
    <cfRule type="containsText" dxfId="215" priority="215" operator="containsText" text="Merah">
      <formula>NOT(ISERROR(SEARCH("Merah",L75)))</formula>
    </cfRule>
    <cfRule type="containsText" dxfId="214" priority="216" operator="containsText" text="Hijau">
      <formula>NOT(ISERROR(SEARCH("Hijau",L75)))</formula>
    </cfRule>
  </conditionalFormatting>
  <conditionalFormatting sqref="L76">
    <cfRule type="containsText" dxfId="213" priority="213" operator="containsText" text="Merah">
      <formula>NOT(ISERROR(SEARCH("Merah",L76)))</formula>
    </cfRule>
    <cfRule type="containsText" dxfId="212" priority="214" operator="containsText" text="Hijau">
      <formula>NOT(ISERROR(SEARCH("Hijau",L76)))</formula>
    </cfRule>
  </conditionalFormatting>
  <conditionalFormatting sqref="L77">
    <cfRule type="containsText" dxfId="211" priority="211" operator="containsText" text="Merah">
      <formula>NOT(ISERROR(SEARCH("Merah",L77)))</formula>
    </cfRule>
    <cfRule type="containsText" dxfId="210" priority="212" operator="containsText" text="Hijau">
      <formula>NOT(ISERROR(SEARCH("Hijau",L77)))</formula>
    </cfRule>
  </conditionalFormatting>
  <conditionalFormatting sqref="L78">
    <cfRule type="containsText" dxfId="209" priority="209" operator="containsText" text="Merah">
      <formula>NOT(ISERROR(SEARCH("Merah",L78)))</formula>
    </cfRule>
    <cfRule type="containsText" dxfId="208" priority="210" operator="containsText" text="Hijau">
      <formula>NOT(ISERROR(SEARCH("Hijau",L78)))</formula>
    </cfRule>
  </conditionalFormatting>
  <conditionalFormatting sqref="L79">
    <cfRule type="containsText" dxfId="207" priority="207" operator="containsText" text="Merah">
      <formula>NOT(ISERROR(SEARCH("Merah",L79)))</formula>
    </cfRule>
    <cfRule type="containsText" dxfId="206" priority="208" operator="containsText" text="Hijau">
      <formula>NOT(ISERROR(SEARCH("Hijau",L79)))</formula>
    </cfRule>
  </conditionalFormatting>
  <conditionalFormatting sqref="L80">
    <cfRule type="containsText" dxfId="205" priority="205" operator="containsText" text="Merah">
      <formula>NOT(ISERROR(SEARCH("Merah",L80)))</formula>
    </cfRule>
    <cfRule type="containsText" dxfId="204" priority="206" operator="containsText" text="Hijau">
      <formula>NOT(ISERROR(SEARCH("Hijau",L80)))</formula>
    </cfRule>
  </conditionalFormatting>
  <conditionalFormatting sqref="L81">
    <cfRule type="containsText" dxfId="203" priority="203" operator="containsText" text="Merah">
      <formula>NOT(ISERROR(SEARCH("Merah",L81)))</formula>
    </cfRule>
    <cfRule type="containsText" dxfId="202" priority="204" operator="containsText" text="Hijau">
      <formula>NOT(ISERROR(SEARCH("Hijau",L81)))</formula>
    </cfRule>
  </conditionalFormatting>
  <conditionalFormatting sqref="L82">
    <cfRule type="containsText" dxfId="201" priority="201" operator="containsText" text="Merah">
      <formula>NOT(ISERROR(SEARCH("Merah",L82)))</formula>
    </cfRule>
    <cfRule type="containsText" dxfId="200" priority="202" operator="containsText" text="Hijau">
      <formula>NOT(ISERROR(SEARCH("Hijau",L82)))</formula>
    </cfRule>
  </conditionalFormatting>
  <conditionalFormatting sqref="L85">
    <cfRule type="containsText" dxfId="199" priority="199" operator="containsText" text="Merah">
      <formula>NOT(ISERROR(SEARCH("Merah",L85)))</formula>
    </cfRule>
    <cfRule type="containsText" dxfId="198" priority="200" operator="containsText" text="Hijau">
      <formula>NOT(ISERROR(SEARCH("Hijau",L85)))</formula>
    </cfRule>
  </conditionalFormatting>
  <conditionalFormatting sqref="L86">
    <cfRule type="containsText" dxfId="197" priority="197" operator="containsText" text="Merah">
      <formula>NOT(ISERROR(SEARCH("Merah",L86)))</formula>
    </cfRule>
    <cfRule type="containsText" dxfId="196" priority="198" operator="containsText" text="Hijau">
      <formula>NOT(ISERROR(SEARCH("Hijau",L86)))</formula>
    </cfRule>
  </conditionalFormatting>
  <conditionalFormatting sqref="L87">
    <cfRule type="containsText" dxfId="195" priority="195" operator="containsText" text="Merah">
      <formula>NOT(ISERROR(SEARCH("Merah",L87)))</formula>
    </cfRule>
    <cfRule type="containsText" dxfId="194" priority="196" operator="containsText" text="Hijau">
      <formula>NOT(ISERROR(SEARCH("Hijau",L87)))</formula>
    </cfRule>
  </conditionalFormatting>
  <conditionalFormatting sqref="L119">
    <cfRule type="containsText" dxfId="193" priority="193" operator="containsText" text="Merah">
      <formula>NOT(ISERROR(SEARCH("Merah",L119)))</formula>
    </cfRule>
    <cfRule type="containsText" dxfId="192" priority="194" operator="containsText" text="Hijau">
      <formula>NOT(ISERROR(SEARCH("Hijau",L119)))</formula>
    </cfRule>
  </conditionalFormatting>
  <conditionalFormatting sqref="L114">
    <cfRule type="containsText" dxfId="191" priority="191" operator="containsText" text="Merah">
      <formula>NOT(ISERROR(SEARCH("Merah",L114)))</formula>
    </cfRule>
    <cfRule type="containsText" dxfId="190" priority="192" operator="containsText" text="Hijau">
      <formula>NOT(ISERROR(SEARCH("Hijau",L114)))</formula>
    </cfRule>
  </conditionalFormatting>
  <conditionalFormatting sqref="L114">
    <cfRule type="containsText" dxfId="189" priority="189" operator="containsText" text="Merah">
      <formula>NOT(ISERROR(SEARCH("Merah",L114)))</formula>
    </cfRule>
    <cfRule type="containsText" dxfId="188" priority="190" operator="containsText" text="Hijau">
      <formula>NOT(ISERROR(SEARCH("Hijau",L114)))</formula>
    </cfRule>
  </conditionalFormatting>
  <conditionalFormatting sqref="L105">
    <cfRule type="containsText" dxfId="187" priority="187" operator="containsText" text="Merah">
      <formula>NOT(ISERROR(SEARCH("Merah",L105)))</formula>
    </cfRule>
    <cfRule type="containsText" dxfId="186" priority="188" operator="containsText" text="Hijau">
      <formula>NOT(ISERROR(SEARCH("Hijau",L105)))</formula>
    </cfRule>
  </conditionalFormatting>
  <conditionalFormatting sqref="L105">
    <cfRule type="containsText" dxfId="185" priority="185" operator="containsText" text="Merah">
      <formula>NOT(ISERROR(SEARCH("Merah",L105)))</formula>
    </cfRule>
    <cfRule type="containsText" dxfId="184" priority="186" operator="containsText" text="Hijau">
      <formula>NOT(ISERROR(SEARCH("Hijau",L105)))</formula>
    </cfRule>
  </conditionalFormatting>
  <conditionalFormatting sqref="L104">
    <cfRule type="containsText" dxfId="183" priority="183" operator="containsText" text="Merah">
      <formula>NOT(ISERROR(SEARCH("Merah",L104)))</formula>
    </cfRule>
    <cfRule type="containsText" dxfId="182" priority="184" operator="containsText" text="Hijau">
      <formula>NOT(ISERROR(SEARCH("Hijau",L104)))</formula>
    </cfRule>
  </conditionalFormatting>
  <conditionalFormatting sqref="L104">
    <cfRule type="containsText" dxfId="181" priority="181" operator="containsText" text="Merah">
      <formula>NOT(ISERROR(SEARCH("Merah",L104)))</formula>
    </cfRule>
    <cfRule type="containsText" dxfId="180" priority="182" operator="containsText" text="Hijau">
      <formula>NOT(ISERROR(SEARCH("Hijau",L104)))</formula>
    </cfRule>
  </conditionalFormatting>
  <conditionalFormatting sqref="L103">
    <cfRule type="containsText" dxfId="179" priority="179" operator="containsText" text="Merah">
      <formula>NOT(ISERROR(SEARCH("Merah",L103)))</formula>
    </cfRule>
    <cfRule type="containsText" dxfId="178" priority="180" operator="containsText" text="Hijau">
      <formula>NOT(ISERROR(SEARCH("Hijau",L103)))</formula>
    </cfRule>
  </conditionalFormatting>
  <conditionalFormatting sqref="L103">
    <cfRule type="containsText" dxfId="177" priority="177" operator="containsText" text="Merah">
      <formula>NOT(ISERROR(SEARCH("Merah",L103)))</formula>
    </cfRule>
    <cfRule type="containsText" dxfId="176" priority="178" operator="containsText" text="Hijau">
      <formula>NOT(ISERROR(SEARCH("Hijau",L103)))</formula>
    </cfRule>
  </conditionalFormatting>
  <conditionalFormatting sqref="L102">
    <cfRule type="containsText" dxfId="175" priority="175" operator="containsText" text="Merah">
      <formula>NOT(ISERROR(SEARCH("Merah",L102)))</formula>
    </cfRule>
    <cfRule type="containsText" dxfId="174" priority="176" operator="containsText" text="Hijau">
      <formula>NOT(ISERROR(SEARCH("Hijau",L102)))</formula>
    </cfRule>
  </conditionalFormatting>
  <conditionalFormatting sqref="L102">
    <cfRule type="containsText" dxfId="173" priority="173" operator="containsText" text="Merah">
      <formula>NOT(ISERROR(SEARCH("Merah",L102)))</formula>
    </cfRule>
    <cfRule type="containsText" dxfId="172" priority="174" operator="containsText" text="Hijau">
      <formula>NOT(ISERROR(SEARCH("Hijau",L102)))</formula>
    </cfRule>
  </conditionalFormatting>
  <conditionalFormatting sqref="L101">
    <cfRule type="containsText" dxfId="171" priority="171" operator="containsText" text="Merah">
      <formula>NOT(ISERROR(SEARCH("Merah",L101)))</formula>
    </cfRule>
    <cfRule type="containsText" dxfId="170" priority="172" operator="containsText" text="Hijau">
      <formula>NOT(ISERROR(SEARCH("Hijau",L101)))</formula>
    </cfRule>
  </conditionalFormatting>
  <conditionalFormatting sqref="L101">
    <cfRule type="containsText" dxfId="169" priority="169" operator="containsText" text="Merah">
      <formula>NOT(ISERROR(SEARCH("Merah",L101)))</formula>
    </cfRule>
    <cfRule type="containsText" dxfId="168" priority="170" operator="containsText" text="Hijau">
      <formula>NOT(ISERROR(SEARCH("Hijau",L101)))</formula>
    </cfRule>
  </conditionalFormatting>
  <conditionalFormatting sqref="L97">
    <cfRule type="containsText" dxfId="167" priority="167" operator="containsText" text="Merah">
      <formula>NOT(ISERROR(SEARCH("Merah",L97)))</formula>
    </cfRule>
    <cfRule type="containsText" dxfId="166" priority="168" operator="containsText" text="Hijau">
      <formula>NOT(ISERROR(SEARCH("Hijau",L97)))</formula>
    </cfRule>
  </conditionalFormatting>
  <conditionalFormatting sqref="L97">
    <cfRule type="containsText" dxfId="165" priority="165" operator="containsText" text="Merah">
      <formula>NOT(ISERROR(SEARCH("Merah",L97)))</formula>
    </cfRule>
    <cfRule type="containsText" dxfId="164" priority="166" operator="containsText" text="Hijau">
      <formula>NOT(ISERROR(SEARCH("Hijau",L97)))</formula>
    </cfRule>
  </conditionalFormatting>
  <conditionalFormatting sqref="L95">
    <cfRule type="containsText" dxfId="163" priority="163" operator="containsText" text="Merah">
      <formula>NOT(ISERROR(SEARCH("Merah",L95)))</formula>
    </cfRule>
    <cfRule type="containsText" dxfId="162" priority="164" operator="containsText" text="Hijau">
      <formula>NOT(ISERROR(SEARCH("Hijau",L95)))</formula>
    </cfRule>
  </conditionalFormatting>
  <conditionalFormatting sqref="L95">
    <cfRule type="containsText" dxfId="161" priority="161" operator="containsText" text="Merah">
      <formula>NOT(ISERROR(SEARCH("Merah",L95)))</formula>
    </cfRule>
    <cfRule type="containsText" dxfId="160" priority="162" operator="containsText" text="Hijau">
      <formula>NOT(ISERROR(SEARCH("Hijau",L95)))</formula>
    </cfRule>
  </conditionalFormatting>
  <conditionalFormatting sqref="L94">
    <cfRule type="containsText" dxfId="159" priority="159" operator="containsText" text="Merah">
      <formula>NOT(ISERROR(SEARCH("Merah",L94)))</formula>
    </cfRule>
    <cfRule type="containsText" dxfId="158" priority="160" operator="containsText" text="Hijau">
      <formula>NOT(ISERROR(SEARCH("Hijau",L94)))</formula>
    </cfRule>
  </conditionalFormatting>
  <conditionalFormatting sqref="L94">
    <cfRule type="containsText" dxfId="157" priority="157" operator="containsText" text="Merah">
      <formula>NOT(ISERROR(SEARCH("Merah",L94)))</formula>
    </cfRule>
    <cfRule type="containsText" dxfId="156" priority="158" operator="containsText" text="Hijau">
      <formula>NOT(ISERROR(SEARCH("Hijau",L94)))</formula>
    </cfRule>
  </conditionalFormatting>
  <conditionalFormatting sqref="L93">
    <cfRule type="containsText" dxfId="155" priority="155" operator="containsText" text="Merah">
      <formula>NOT(ISERROR(SEARCH("Merah",L93)))</formula>
    </cfRule>
    <cfRule type="containsText" dxfId="154" priority="156" operator="containsText" text="Hijau">
      <formula>NOT(ISERROR(SEARCH("Hijau",L93)))</formula>
    </cfRule>
  </conditionalFormatting>
  <conditionalFormatting sqref="L93">
    <cfRule type="containsText" dxfId="153" priority="153" operator="containsText" text="Merah">
      <formula>NOT(ISERROR(SEARCH("Merah",L93)))</formula>
    </cfRule>
    <cfRule type="containsText" dxfId="152" priority="154" operator="containsText" text="Hijau">
      <formula>NOT(ISERROR(SEARCH("Hijau",L93)))</formula>
    </cfRule>
  </conditionalFormatting>
  <conditionalFormatting sqref="L92">
    <cfRule type="containsText" dxfId="151" priority="151" operator="containsText" text="Merah">
      <formula>NOT(ISERROR(SEARCH("Merah",L92)))</formula>
    </cfRule>
    <cfRule type="containsText" dxfId="150" priority="152" operator="containsText" text="Hijau">
      <formula>NOT(ISERROR(SEARCH("Hijau",L92)))</formula>
    </cfRule>
  </conditionalFormatting>
  <conditionalFormatting sqref="L92">
    <cfRule type="containsText" dxfId="149" priority="149" operator="containsText" text="Merah">
      <formula>NOT(ISERROR(SEARCH("Merah",L92)))</formula>
    </cfRule>
    <cfRule type="containsText" dxfId="148" priority="150" operator="containsText" text="Hijau">
      <formula>NOT(ISERROR(SEARCH("Hijau",L92)))</formula>
    </cfRule>
  </conditionalFormatting>
  <conditionalFormatting sqref="L91">
    <cfRule type="containsText" dxfId="147" priority="147" operator="containsText" text="Merah">
      <formula>NOT(ISERROR(SEARCH("Merah",L91)))</formula>
    </cfRule>
    <cfRule type="containsText" dxfId="146" priority="148" operator="containsText" text="Hijau">
      <formula>NOT(ISERROR(SEARCH("Hijau",L91)))</formula>
    </cfRule>
  </conditionalFormatting>
  <conditionalFormatting sqref="L91">
    <cfRule type="containsText" dxfId="145" priority="145" operator="containsText" text="Merah">
      <formula>NOT(ISERROR(SEARCH("Merah",L91)))</formula>
    </cfRule>
    <cfRule type="containsText" dxfId="144" priority="146" operator="containsText" text="Hijau">
      <formula>NOT(ISERROR(SEARCH("Hijau",L91)))</formula>
    </cfRule>
  </conditionalFormatting>
  <conditionalFormatting sqref="L87">
    <cfRule type="containsText" dxfId="143" priority="143" operator="containsText" text="Merah">
      <formula>NOT(ISERROR(SEARCH("Merah",L87)))</formula>
    </cfRule>
    <cfRule type="containsText" dxfId="142" priority="144" operator="containsText" text="Hijau">
      <formula>NOT(ISERROR(SEARCH("Hijau",L87)))</formula>
    </cfRule>
  </conditionalFormatting>
  <conditionalFormatting sqref="L87">
    <cfRule type="containsText" dxfId="141" priority="141" operator="containsText" text="Merah">
      <formula>NOT(ISERROR(SEARCH("Merah",L87)))</formula>
    </cfRule>
    <cfRule type="containsText" dxfId="140" priority="142" operator="containsText" text="Hijau">
      <formula>NOT(ISERROR(SEARCH("Hijau",L87)))</formula>
    </cfRule>
  </conditionalFormatting>
  <conditionalFormatting sqref="L86">
    <cfRule type="containsText" dxfId="139" priority="139" operator="containsText" text="Merah">
      <formula>NOT(ISERROR(SEARCH("Merah",L86)))</formula>
    </cfRule>
    <cfRule type="containsText" dxfId="138" priority="140" operator="containsText" text="Hijau">
      <formula>NOT(ISERROR(SEARCH("Hijau",L86)))</formula>
    </cfRule>
  </conditionalFormatting>
  <conditionalFormatting sqref="L86">
    <cfRule type="containsText" dxfId="137" priority="137" operator="containsText" text="Merah">
      <formula>NOT(ISERROR(SEARCH("Merah",L86)))</formula>
    </cfRule>
    <cfRule type="containsText" dxfId="136" priority="138" operator="containsText" text="Hijau">
      <formula>NOT(ISERROR(SEARCH("Hijau",L86)))</formula>
    </cfRule>
  </conditionalFormatting>
  <conditionalFormatting sqref="L75">
    <cfRule type="containsText" dxfId="135" priority="135" operator="containsText" text="Merah">
      <formula>NOT(ISERROR(SEARCH("Merah",L75)))</formula>
    </cfRule>
    <cfRule type="containsText" dxfId="134" priority="136" operator="containsText" text="Hijau">
      <formula>NOT(ISERROR(SEARCH("Hijau",L75)))</formula>
    </cfRule>
  </conditionalFormatting>
  <conditionalFormatting sqref="L75">
    <cfRule type="containsText" dxfId="133" priority="133" operator="containsText" text="Merah">
      <formula>NOT(ISERROR(SEARCH("Merah",L75)))</formula>
    </cfRule>
    <cfRule type="containsText" dxfId="132" priority="134" operator="containsText" text="Hijau">
      <formula>NOT(ISERROR(SEARCH("Hijau",L75)))</formula>
    </cfRule>
  </conditionalFormatting>
  <conditionalFormatting sqref="L66">
    <cfRule type="containsText" dxfId="131" priority="131" operator="containsText" text="Merah">
      <formula>NOT(ISERROR(SEARCH("Merah",L66)))</formula>
    </cfRule>
    <cfRule type="containsText" dxfId="130" priority="132" operator="containsText" text="Hijau">
      <formula>NOT(ISERROR(SEARCH("Hijau",L66)))</formula>
    </cfRule>
  </conditionalFormatting>
  <conditionalFormatting sqref="L66">
    <cfRule type="containsText" dxfId="129" priority="129" operator="containsText" text="Merah">
      <formula>NOT(ISERROR(SEARCH("Merah",L66)))</formula>
    </cfRule>
    <cfRule type="containsText" dxfId="128" priority="130" operator="containsText" text="Hijau">
      <formula>NOT(ISERROR(SEARCH("Hijau",L66)))</formula>
    </cfRule>
  </conditionalFormatting>
  <conditionalFormatting sqref="L62">
    <cfRule type="containsText" dxfId="127" priority="127" operator="containsText" text="Merah">
      <formula>NOT(ISERROR(SEARCH("Merah",L62)))</formula>
    </cfRule>
    <cfRule type="containsText" dxfId="126" priority="128" operator="containsText" text="Hijau">
      <formula>NOT(ISERROR(SEARCH("Hijau",L62)))</formula>
    </cfRule>
  </conditionalFormatting>
  <conditionalFormatting sqref="L62">
    <cfRule type="containsText" dxfId="125" priority="125" operator="containsText" text="Merah">
      <formula>NOT(ISERROR(SEARCH("Merah",L62)))</formula>
    </cfRule>
    <cfRule type="containsText" dxfId="124" priority="126" operator="containsText" text="Hijau">
      <formula>NOT(ISERROR(SEARCH("Hijau",L62)))</formula>
    </cfRule>
  </conditionalFormatting>
  <conditionalFormatting sqref="L60">
    <cfRule type="containsText" dxfId="123" priority="123" operator="containsText" text="Merah">
      <formula>NOT(ISERROR(SEARCH("Merah",L60)))</formula>
    </cfRule>
    <cfRule type="containsText" dxfId="122" priority="124" operator="containsText" text="Hijau">
      <formula>NOT(ISERROR(SEARCH("Hijau",L60)))</formula>
    </cfRule>
  </conditionalFormatting>
  <conditionalFormatting sqref="L60">
    <cfRule type="containsText" dxfId="121" priority="121" operator="containsText" text="Merah">
      <formula>NOT(ISERROR(SEARCH("Merah",L60)))</formula>
    </cfRule>
    <cfRule type="containsText" dxfId="120" priority="122" operator="containsText" text="Hijau">
      <formula>NOT(ISERROR(SEARCH("Hijau",L60)))</formula>
    </cfRule>
  </conditionalFormatting>
  <conditionalFormatting sqref="L58">
    <cfRule type="containsText" dxfId="119" priority="119" operator="containsText" text="Merah">
      <formula>NOT(ISERROR(SEARCH("Merah",L58)))</formula>
    </cfRule>
    <cfRule type="containsText" dxfId="118" priority="120" operator="containsText" text="Hijau">
      <formula>NOT(ISERROR(SEARCH("Hijau",L58)))</formula>
    </cfRule>
  </conditionalFormatting>
  <conditionalFormatting sqref="L58">
    <cfRule type="containsText" dxfId="117" priority="117" operator="containsText" text="Merah">
      <formula>NOT(ISERROR(SEARCH("Merah",L58)))</formula>
    </cfRule>
    <cfRule type="containsText" dxfId="116" priority="118" operator="containsText" text="Hijau">
      <formula>NOT(ISERROR(SEARCH("Hijau",L58)))</formula>
    </cfRule>
  </conditionalFormatting>
  <conditionalFormatting sqref="L57">
    <cfRule type="containsText" dxfId="115" priority="115" operator="containsText" text="Merah">
      <formula>NOT(ISERROR(SEARCH("Merah",L57)))</formula>
    </cfRule>
    <cfRule type="containsText" dxfId="114" priority="116" operator="containsText" text="Hijau">
      <formula>NOT(ISERROR(SEARCH("Hijau",L57)))</formula>
    </cfRule>
  </conditionalFormatting>
  <conditionalFormatting sqref="L57">
    <cfRule type="containsText" dxfId="113" priority="113" operator="containsText" text="Merah">
      <formula>NOT(ISERROR(SEARCH("Merah",L57)))</formula>
    </cfRule>
    <cfRule type="containsText" dxfId="112" priority="114" operator="containsText" text="Hijau">
      <formula>NOT(ISERROR(SEARCH("Hijau",L57)))</formula>
    </cfRule>
  </conditionalFormatting>
  <conditionalFormatting sqref="L56">
    <cfRule type="containsText" dxfId="111" priority="111" operator="containsText" text="Merah">
      <formula>NOT(ISERROR(SEARCH("Merah",L56)))</formula>
    </cfRule>
    <cfRule type="containsText" dxfId="110" priority="112" operator="containsText" text="Hijau">
      <formula>NOT(ISERROR(SEARCH("Hijau",L56)))</formula>
    </cfRule>
  </conditionalFormatting>
  <conditionalFormatting sqref="L56">
    <cfRule type="containsText" dxfId="109" priority="109" operator="containsText" text="Merah">
      <formula>NOT(ISERROR(SEARCH("Merah",L56)))</formula>
    </cfRule>
    <cfRule type="containsText" dxfId="108" priority="110" operator="containsText" text="Hijau">
      <formula>NOT(ISERROR(SEARCH("Hijau",L56)))</formula>
    </cfRule>
  </conditionalFormatting>
  <conditionalFormatting sqref="L55">
    <cfRule type="containsText" dxfId="107" priority="107" operator="containsText" text="Merah">
      <formula>NOT(ISERROR(SEARCH("Merah",L55)))</formula>
    </cfRule>
    <cfRule type="containsText" dxfId="106" priority="108" operator="containsText" text="Hijau">
      <formula>NOT(ISERROR(SEARCH("Hijau",L55)))</formula>
    </cfRule>
  </conditionalFormatting>
  <conditionalFormatting sqref="L55">
    <cfRule type="containsText" dxfId="105" priority="105" operator="containsText" text="Merah">
      <formula>NOT(ISERROR(SEARCH("Merah",L55)))</formula>
    </cfRule>
    <cfRule type="containsText" dxfId="104" priority="106" operator="containsText" text="Hijau">
      <formula>NOT(ISERROR(SEARCH("Hijau",L55)))</formula>
    </cfRule>
  </conditionalFormatting>
  <conditionalFormatting sqref="L53">
    <cfRule type="containsText" dxfId="103" priority="103" operator="containsText" text="Merah">
      <formula>NOT(ISERROR(SEARCH("Merah",L53)))</formula>
    </cfRule>
    <cfRule type="containsText" dxfId="102" priority="104" operator="containsText" text="Hijau">
      <formula>NOT(ISERROR(SEARCH("Hijau",L53)))</formula>
    </cfRule>
  </conditionalFormatting>
  <conditionalFormatting sqref="L53">
    <cfRule type="containsText" dxfId="101" priority="101" operator="containsText" text="Merah">
      <formula>NOT(ISERROR(SEARCH("Merah",L53)))</formula>
    </cfRule>
    <cfRule type="containsText" dxfId="100" priority="102" operator="containsText" text="Hijau">
      <formula>NOT(ISERROR(SEARCH("Hijau",L53)))</formula>
    </cfRule>
  </conditionalFormatting>
  <conditionalFormatting sqref="L52">
    <cfRule type="containsText" dxfId="99" priority="99" operator="containsText" text="Merah">
      <formula>NOT(ISERROR(SEARCH("Merah",L52)))</formula>
    </cfRule>
    <cfRule type="containsText" dxfId="98" priority="100" operator="containsText" text="Hijau">
      <formula>NOT(ISERROR(SEARCH("Hijau",L52)))</formula>
    </cfRule>
  </conditionalFormatting>
  <conditionalFormatting sqref="L52">
    <cfRule type="containsText" dxfId="97" priority="97" operator="containsText" text="Merah">
      <formula>NOT(ISERROR(SEARCH("Merah",L52)))</formula>
    </cfRule>
    <cfRule type="containsText" dxfId="96" priority="98" operator="containsText" text="Hijau">
      <formula>NOT(ISERROR(SEARCH("Hijau",L52)))</formula>
    </cfRule>
  </conditionalFormatting>
  <conditionalFormatting sqref="L50">
    <cfRule type="containsText" dxfId="95" priority="95" operator="containsText" text="Merah">
      <formula>NOT(ISERROR(SEARCH("Merah",L50)))</formula>
    </cfRule>
    <cfRule type="containsText" dxfId="94" priority="96" operator="containsText" text="Hijau">
      <formula>NOT(ISERROR(SEARCH("Hijau",L50)))</formula>
    </cfRule>
  </conditionalFormatting>
  <conditionalFormatting sqref="L50">
    <cfRule type="containsText" dxfId="93" priority="93" operator="containsText" text="Merah">
      <formula>NOT(ISERROR(SEARCH("Merah",L50)))</formula>
    </cfRule>
    <cfRule type="containsText" dxfId="92" priority="94" operator="containsText" text="Hijau">
      <formula>NOT(ISERROR(SEARCH("Hijau",L50)))</formula>
    </cfRule>
  </conditionalFormatting>
  <conditionalFormatting sqref="L46">
    <cfRule type="containsText" dxfId="91" priority="91" operator="containsText" text="Merah">
      <formula>NOT(ISERROR(SEARCH("Merah",L46)))</formula>
    </cfRule>
    <cfRule type="containsText" dxfId="90" priority="92" operator="containsText" text="Hijau">
      <formula>NOT(ISERROR(SEARCH("Hijau",L46)))</formula>
    </cfRule>
  </conditionalFormatting>
  <conditionalFormatting sqref="L46">
    <cfRule type="containsText" dxfId="89" priority="89" operator="containsText" text="Merah">
      <formula>NOT(ISERROR(SEARCH("Merah",L46)))</formula>
    </cfRule>
    <cfRule type="containsText" dxfId="88" priority="90" operator="containsText" text="Hijau">
      <formula>NOT(ISERROR(SEARCH("Hijau",L46)))</formula>
    </cfRule>
  </conditionalFormatting>
  <conditionalFormatting sqref="L45">
    <cfRule type="containsText" dxfId="87" priority="87" operator="containsText" text="Merah">
      <formula>NOT(ISERROR(SEARCH("Merah",L45)))</formula>
    </cfRule>
    <cfRule type="containsText" dxfId="86" priority="88" operator="containsText" text="Hijau">
      <formula>NOT(ISERROR(SEARCH("Hijau",L45)))</formula>
    </cfRule>
  </conditionalFormatting>
  <conditionalFormatting sqref="L45">
    <cfRule type="containsText" dxfId="85" priority="85" operator="containsText" text="Merah">
      <formula>NOT(ISERROR(SEARCH("Merah",L45)))</formula>
    </cfRule>
    <cfRule type="containsText" dxfId="84" priority="86" operator="containsText" text="Hijau">
      <formula>NOT(ISERROR(SEARCH("Hijau",L45)))</formula>
    </cfRule>
  </conditionalFormatting>
  <conditionalFormatting sqref="L42">
    <cfRule type="containsText" dxfId="83" priority="83" operator="containsText" text="Merah">
      <formula>NOT(ISERROR(SEARCH("Merah",L42)))</formula>
    </cfRule>
    <cfRule type="containsText" dxfId="82" priority="84" operator="containsText" text="Hijau">
      <formula>NOT(ISERROR(SEARCH("Hijau",L42)))</formula>
    </cfRule>
  </conditionalFormatting>
  <conditionalFormatting sqref="L42">
    <cfRule type="containsText" dxfId="81" priority="81" operator="containsText" text="Merah">
      <formula>NOT(ISERROR(SEARCH("Merah",L42)))</formula>
    </cfRule>
    <cfRule type="containsText" dxfId="80" priority="82" operator="containsText" text="Hijau">
      <formula>NOT(ISERROR(SEARCH("Hijau",L42)))</formula>
    </cfRule>
  </conditionalFormatting>
  <conditionalFormatting sqref="L41">
    <cfRule type="containsText" dxfId="79" priority="79" operator="containsText" text="Merah">
      <formula>NOT(ISERROR(SEARCH("Merah",L41)))</formula>
    </cfRule>
    <cfRule type="containsText" dxfId="78" priority="80" operator="containsText" text="Hijau">
      <formula>NOT(ISERROR(SEARCH("Hijau",L41)))</formula>
    </cfRule>
  </conditionalFormatting>
  <conditionalFormatting sqref="L41">
    <cfRule type="containsText" dxfId="77" priority="77" operator="containsText" text="Merah">
      <formula>NOT(ISERROR(SEARCH("Merah",L41)))</formula>
    </cfRule>
    <cfRule type="containsText" dxfId="76" priority="78" operator="containsText" text="Hijau">
      <formula>NOT(ISERROR(SEARCH("Hijau",L41)))</formula>
    </cfRule>
  </conditionalFormatting>
  <conditionalFormatting sqref="L40">
    <cfRule type="containsText" dxfId="75" priority="75" operator="containsText" text="Merah">
      <formula>NOT(ISERROR(SEARCH("Merah",L40)))</formula>
    </cfRule>
    <cfRule type="containsText" dxfId="74" priority="76" operator="containsText" text="Hijau">
      <formula>NOT(ISERROR(SEARCH("Hijau",L40)))</formula>
    </cfRule>
  </conditionalFormatting>
  <conditionalFormatting sqref="L40">
    <cfRule type="containsText" dxfId="73" priority="73" operator="containsText" text="Merah">
      <formula>NOT(ISERROR(SEARCH("Merah",L40)))</formula>
    </cfRule>
    <cfRule type="containsText" dxfId="72" priority="74" operator="containsText" text="Hijau">
      <formula>NOT(ISERROR(SEARCH("Hijau",L40)))</formula>
    </cfRule>
  </conditionalFormatting>
  <conditionalFormatting sqref="L39">
    <cfRule type="containsText" dxfId="71" priority="71" operator="containsText" text="Merah">
      <formula>NOT(ISERROR(SEARCH("Merah",L39)))</formula>
    </cfRule>
    <cfRule type="containsText" dxfId="70" priority="72" operator="containsText" text="Hijau">
      <formula>NOT(ISERROR(SEARCH("Hijau",L39)))</formula>
    </cfRule>
  </conditionalFormatting>
  <conditionalFormatting sqref="L39">
    <cfRule type="containsText" dxfId="69" priority="69" operator="containsText" text="Merah">
      <formula>NOT(ISERROR(SEARCH("Merah",L39)))</formula>
    </cfRule>
    <cfRule type="containsText" dxfId="68" priority="70" operator="containsText" text="Hijau">
      <formula>NOT(ISERROR(SEARCH("Hijau",L39)))</formula>
    </cfRule>
  </conditionalFormatting>
  <conditionalFormatting sqref="L38">
    <cfRule type="containsText" dxfId="67" priority="67" operator="containsText" text="Merah">
      <formula>NOT(ISERROR(SEARCH("Merah",L38)))</formula>
    </cfRule>
    <cfRule type="containsText" dxfId="66" priority="68" operator="containsText" text="Hijau">
      <formula>NOT(ISERROR(SEARCH("Hijau",L38)))</formula>
    </cfRule>
  </conditionalFormatting>
  <conditionalFormatting sqref="L38">
    <cfRule type="containsText" dxfId="65" priority="65" operator="containsText" text="Merah">
      <formula>NOT(ISERROR(SEARCH("Merah",L38)))</formula>
    </cfRule>
    <cfRule type="containsText" dxfId="64" priority="66" operator="containsText" text="Hijau">
      <formula>NOT(ISERROR(SEARCH("Hijau",L38)))</formula>
    </cfRule>
  </conditionalFormatting>
  <conditionalFormatting sqref="L37">
    <cfRule type="containsText" dxfId="63" priority="63" operator="containsText" text="Merah">
      <formula>NOT(ISERROR(SEARCH("Merah",L37)))</formula>
    </cfRule>
    <cfRule type="containsText" dxfId="62" priority="64" operator="containsText" text="Hijau">
      <formula>NOT(ISERROR(SEARCH("Hijau",L37)))</formula>
    </cfRule>
  </conditionalFormatting>
  <conditionalFormatting sqref="L37">
    <cfRule type="containsText" dxfId="61" priority="61" operator="containsText" text="Merah">
      <formula>NOT(ISERROR(SEARCH("Merah",L37)))</formula>
    </cfRule>
    <cfRule type="containsText" dxfId="60" priority="62" operator="containsText" text="Hijau">
      <formula>NOT(ISERROR(SEARCH("Hijau",L37)))</formula>
    </cfRule>
  </conditionalFormatting>
  <conditionalFormatting sqref="L36">
    <cfRule type="containsText" dxfId="59" priority="59" operator="containsText" text="Merah">
      <formula>NOT(ISERROR(SEARCH("Merah",L36)))</formula>
    </cfRule>
    <cfRule type="containsText" dxfId="58" priority="60" operator="containsText" text="Hijau">
      <formula>NOT(ISERROR(SEARCH("Hijau",L36)))</formula>
    </cfRule>
  </conditionalFormatting>
  <conditionalFormatting sqref="L36">
    <cfRule type="containsText" dxfId="57" priority="57" operator="containsText" text="Merah">
      <formula>NOT(ISERROR(SEARCH("Merah",L36)))</formula>
    </cfRule>
    <cfRule type="containsText" dxfId="56" priority="58" operator="containsText" text="Hijau">
      <formula>NOT(ISERROR(SEARCH("Hijau",L36)))</formula>
    </cfRule>
  </conditionalFormatting>
  <conditionalFormatting sqref="L35">
    <cfRule type="containsText" dxfId="55" priority="55" operator="containsText" text="Merah">
      <formula>NOT(ISERROR(SEARCH("Merah",L35)))</formula>
    </cfRule>
    <cfRule type="containsText" dxfId="54" priority="56" operator="containsText" text="Hijau">
      <formula>NOT(ISERROR(SEARCH("Hijau",L35)))</formula>
    </cfRule>
  </conditionalFormatting>
  <conditionalFormatting sqref="L35">
    <cfRule type="containsText" dxfId="53" priority="53" operator="containsText" text="Merah">
      <formula>NOT(ISERROR(SEARCH("Merah",L35)))</formula>
    </cfRule>
    <cfRule type="containsText" dxfId="52" priority="54" operator="containsText" text="Hijau">
      <formula>NOT(ISERROR(SEARCH("Hijau",L35)))</formula>
    </cfRule>
  </conditionalFormatting>
  <conditionalFormatting sqref="L34">
    <cfRule type="containsText" dxfId="51" priority="51" operator="containsText" text="Merah">
      <formula>NOT(ISERROR(SEARCH("Merah",L34)))</formula>
    </cfRule>
    <cfRule type="containsText" dxfId="50" priority="52" operator="containsText" text="Hijau">
      <formula>NOT(ISERROR(SEARCH("Hijau",L34)))</formula>
    </cfRule>
  </conditionalFormatting>
  <conditionalFormatting sqref="L34">
    <cfRule type="containsText" dxfId="49" priority="49" operator="containsText" text="Merah">
      <formula>NOT(ISERROR(SEARCH("Merah",L34)))</formula>
    </cfRule>
    <cfRule type="containsText" dxfId="48" priority="50" operator="containsText" text="Hijau">
      <formula>NOT(ISERROR(SEARCH("Hijau",L34)))</formula>
    </cfRule>
  </conditionalFormatting>
  <conditionalFormatting sqref="L33">
    <cfRule type="containsText" dxfId="47" priority="47" operator="containsText" text="Merah">
      <formula>NOT(ISERROR(SEARCH("Merah",L33)))</formula>
    </cfRule>
    <cfRule type="containsText" dxfId="46" priority="48" operator="containsText" text="Hijau">
      <formula>NOT(ISERROR(SEARCH("Hijau",L33)))</formula>
    </cfRule>
  </conditionalFormatting>
  <conditionalFormatting sqref="L33">
    <cfRule type="containsText" dxfId="45" priority="45" operator="containsText" text="Merah">
      <formula>NOT(ISERROR(SEARCH("Merah",L33)))</formula>
    </cfRule>
    <cfRule type="containsText" dxfId="44" priority="46" operator="containsText" text="Hijau">
      <formula>NOT(ISERROR(SEARCH("Hijau",L33)))</formula>
    </cfRule>
  </conditionalFormatting>
  <conditionalFormatting sqref="L32">
    <cfRule type="containsText" dxfId="43" priority="43" operator="containsText" text="Merah">
      <formula>NOT(ISERROR(SEARCH("Merah",L32)))</formula>
    </cfRule>
    <cfRule type="containsText" dxfId="42" priority="44" operator="containsText" text="Hijau">
      <formula>NOT(ISERROR(SEARCH("Hijau",L32)))</formula>
    </cfRule>
  </conditionalFormatting>
  <conditionalFormatting sqref="L32">
    <cfRule type="containsText" dxfId="41" priority="41" operator="containsText" text="Merah">
      <formula>NOT(ISERROR(SEARCH("Merah",L32)))</formula>
    </cfRule>
    <cfRule type="containsText" dxfId="40" priority="42" operator="containsText" text="Hijau">
      <formula>NOT(ISERROR(SEARCH("Hijau",L32)))</formula>
    </cfRule>
  </conditionalFormatting>
  <conditionalFormatting sqref="L31">
    <cfRule type="containsText" dxfId="39" priority="39" operator="containsText" text="Merah">
      <formula>NOT(ISERROR(SEARCH("Merah",L31)))</formula>
    </cfRule>
    <cfRule type="containsText" dxfId="38" priority="40" operator="containsText" text="Hijau">
      <formula>NOT(ISERROR(SEARCH("Hijau",L31)))</formula>
    </cfRule>
  </conditionalFormatting>
  <conditionalFormatting sqref="L31">
    <cfRule type="containsText" dxfId="37" priority="37" operator="containsText" text="Merah">
      <formula>NOT(ISERROR(SEARCH("Merah",L31)))</formula>
    </cfRule>
    <cfRule type="containsText" dxfId="36" priority="38" operator="containsText" text="Hijau">
      <formula>NOT(ISERROR(SEARCH("Hijau",L31)))</formula>
    </cfRule>
  </conditionalFormatting>
  <conditionalFormatting sqref="L30">
    <cfRule type="containsText" dxfId="35" priority="35" operator="containsText" text="Merah">
      <formula>NOT(ISERROR(SEARCH("Merah",L30)))</formula>
    </cfRule>
    <cfRule type="containsText" dxfId="34" priority="36" operator="containsText" text="Hijau">
      <formula>NOT(ISERROR(SEARCH("Hijau",L30)))</formula>
    </cfRule>
  </conditionalFormatting>
  <conditionalFormatting sqref="L30">
    <cfRule type="containsText" dxfId="33" priority="33" operator="containsText" text="Merah">
      <formula>NOT(ISERROR(SEARCH("Merah",L30)))</formula>
    </cfRule>
    <cfRule type="containsText" dxfId="32" priority="34" operator="containsText" text="Hijau">
      <formula>NOT(ISERROR(SEARCH("Hijau",L30)))</formula>
    </cfRule>
  </conditionalFormatting>
  <conditionalFormatting sqref="L28">
    <cfRule type="containsText" dxfId="31" priority="31" operator="containsText" text="Merah">
      <formula>NOT(ISERROR(SEARCH("Merah",L28)))</formula>
    </cfRule>
    <cfRule type="containsText" dxfId="30" priority="32" operator="containsText" text="Hijau">
      <formula>NOT(ISERROR(SEARCH("Hijau",L28)))</formula>
    </cfRule>
  </conditionalFormatting>
  <conditionalFormatting sqref="L28">
    <cfRule type="containsText" dxfId="29" priority="29" operator="containsText" text="Merah">
      <formula>NOT(ISERROR(SEARCH("Merah",L28)))</formula>
    </cfRule>
    <cfRule type="containsText" dxfId="28" priority="30" operator="containsText" text="Hijau">
      <formula>NOT(ISERROR(SEARCH("Hijau",L28)))</formula>
    </cfRule>
  </conditionalFormatting>
  <conditionalFormatting sqref="L27">
    <cfRule type="containsText" dxfId="27" priority="27" operator="containsText" text="Merah">
      <formula>NOT(ISERROR(SEARCH("Merah",L27)))</formula>
    </cfRule>
    <cfRule type="containsText" dxfId="26" priority="28" operator="containsText" text="Hijau">
      <formula>NOT(ISERROR(SEARCH("Hijau",L27)))</formula>
    </cfRule>
  </conditionalFormatting>
  <conditionalFormatting sqref="L27">
    <cfRule type="containsText" dxfId="25" priority="25" operator="containsText" text="Merah">
      <formula>NOT(ISERROR(SEARCH("Merah",L27)))</formula>
    </cfRule>
    <cfRule type="containsText" dxfId="24" priority="26" operator="containsText" text="Hijau">
      <formula>NOT(ISERROR(SEARCH("Hijau",L27)))</formula>
    </cfRule>
  </conditionalFormatting>
  <conditionalFormatting sqref="L26">
    <cfRule type="containsText" dxfId="23" priority="23" operator="containsText" text="Merah">
      <formula>NOT(ISERROR(SEARCH("Merah",L26)))</formula>
    </cfRule>
    <cfRule type="containsText" dxfId="22" priority="24" operator="containsText" text="Hijau">
      <formula>NOT(ISERROR(SEARCH("Hijau",L26)))</formula>
    </cfRule>
  </conditionalFormatting>
  <conditionalFormatting sqref="L26">
    <cfRule type="containsText" dxfId="21" priority="21" operator="containsText" text="Merah">
      <formula>NOT(ISERROR(SEARCH("Merah",L26)))</formula>
    </cfRule>
    <cfRule type="containsText" dxfId="20" priority="22" operator="containsText" text="Hijau">
      <formula>NOT(ISERROR(SEARCH("Hijau",L26)))</formula>
    </cfRule>
  </conditionalFormatting>
  <conditionalFormatting sqref="L25">
    <cfRule type="containsText" dxfId="19" priority="19" operator="containsText" text="Merah">
      <formula>NOT(ISERROR(SEARCH("Merah",L25)))</formula>
    </cfRule>
    <cfRule type="containsText" dxfId="18" priority="20" operator="containsText" text="Hijau">
      <formula>NOT(ISERROR(SEARCH("Hijau",L25)))</formula>
    </cfRule>
  </conditionalFormatting>
  <conditionalFormatting sqref="L25">
    <cfRule type="containsText" dxfId="17" priority="17" operator="containsText" text="Merah">
      <formula>NOT(ISERROR(SEARCH("Merah",L25)))</formula>
    </cfRule>
    <cfRule type="containsText" dxfId="16" priority="18" operator="containsText" text="Hijau">
      <formula>NOT(ISERROR(SEARCH("Hijau",L25)))</formula>
    </cfRule>
  </conditionalFormatting>
  <conditionalFormatting sqref="L23">
    <cfRule type="containsText" dxfId="15" priority="15" operator="containsText" text="Merah">
      <formula>NOT(ISERROR(SEARCH("Merah",L23)))</formula>
    </cfRule>
    <cfRule type="containsText" dxfId="14" priority="16" operator="containsText" text="Hijau">
      <formula>NOT(ISERROR(SEARCH("Hijau",L23)))</formula>
    </cfRule>
  </conditionalFormatting>
  <conditionalFormatting sqref="L23">
    <cfRule type="containsText" dxfId="13" priority="13" operator="containsText" text="Merah">
      <formula>NOT(ISERROR(SEARCH("Merah",L23)))</formula>
    </cfRule>
    <cfRule type="containsText" dxfId="12" priority="14" operator="containsText" text="Hijau">
      <formula>NOT(ISERROR(SEARCH("Hijau",L23)))</formula>
    </cfRule>
  </conditionalFormatting>
  <conditionalFormatting sqref="L13">
    <cfRule type="containsText" dxfId="11" priority="11" operator="containsText" text="Merah">
      <formula>NOT(ISERROR(SEARCH("Merah",L13)))</formula>
    </cfRule>
    <cfRule type="containsText" dxfId="10" priority="12" operator="containsText" text="Hijau">
      <formula>NOT(ISERROR(SEARCH("Hijau",L13)))</formula>
    </cfRule>
  </conditionalFormatting>
  <conditionalFormatting sqref="L13">
    <cfRule type="containsText" dxfId="9" priority="9" operator="containsText" text="Merah">
      <formula>NOT(ISERROR(SEARCH("Merah",L13)))</formula>
    </cfRule>
    <cfRule type="containsText" dxfId="8" priority="10" operator="containsText" text="Hijau">
      <formula>NOT(ISERROR(SEARCH("Hijau",L13)))</formula>
    </cfRule>
  </conditionalFormatting>
  <conditionalFormatting sqref="L14">
    <cfRule type="containsText" dxfId="7" priority="7" operator="containsText" text="Merah">
      <formula>NOT(ISERROR(SEARCH("Merah",L14)))</formula>
    </cfRule>
    <cfRule type="containsText" dxfId="6" priority="8" operator="containsText" text="Hijau">
      <formula>NOT(ISERROR(SEARCH("Hijau",L14)))</formula>
    </cfRule>
  </conditionalFormatting>
  <conditionalFormatting sqref="L14">
    <cfRule type="containsText" dxfId="5" priority="5" operator="containsText" text="Merah">
      <formula>NOT(ISERROR(SEARCH("Merah",L14)))</formula>
    </cfRule>
    <cfRule type="containsText" dxfId="4" priority="6" operator="containsText" text="Hijau">
      <formula>NOT(ISERROR(SEARCH("Hijau",L14)))</formula>
    </cfRule>
  </conditionalFormatting>
  <conditionalFormatting sqref="L9">
    <cfRule type="containsText" dxfId="3" priority="3" operator="containsText" text="Merah">
      <formula>NOT(ISERROR(SEARCH("Merah",L9)))</formula>
    </cfRule>
    <cfRule type="containsText" dxfId="2" priority="4" operator="containsText" text="Hijau">
      <formula>NOT(ISERROR(SEARCH("Hijau",L9)))</formula>
    </cfRule>
  </conditionalFormatting>
  <conditionalFormatting sqref="L9">
    <cfRule type="containsText" dxfId="1" priority="1" operator="containsText" text="Merah">
      <formula>NOT(ISERROR(SEARCH("Merah",L9)))</formula>
    </cfRule>
    <cfRule type="containsText" dxfId="0" priority="2" operator="containsText" text="Hijau">
      <formula>NOT(ISERROR(SEARCH("Hijau",L9)))</formula>
    </cfRule>
  </conditionalFormatting>
  <dataValidations disablePrompts="1" count="3">
    <dataValidation type="list" allowBlank="1" showInputMessage="1" showErrorMessage="1" sqref="H16:H19 H50:H51 H71:H72">
      <formula1>cek</formula1>
    </dataValidation>
    <dataValidation type="list" allowBlank="1" showInputMessage="1" showErrorMessage="1" sqref="L13:L14 L101:L105 L23 L116 L97 L25:L28 L30:L42 L45:L46 L114 L50 L52:L53 L55:L58 L60 L62 L66 L73:L82 L91:L95 L85:L87 L9 L119">
      <formula1>hm</formula1>
    </dataValidation>
    <dataValidation type="list" allowBlank="1" showInputMessage="1" showErrorMessage="1" sqref="H52:H69 H13:H14 H20:H21 H108:H109 H101:H105 H73:H88 H23:H46 H114:H119 H91:H99 H9">
      <formula1>yn</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2026-03-01T19:45:48Z</dcterms:created>
  <dcterms:modified xsi:type="dcterms:W3CDTF">2026-03-02T01:23:21Z</dcterms:modified>
</cp:coreProperties>
</file>